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aa1e25eba26ba02f/1QTec/Atividades Complementares/"/>
    </mc:Choice>
  </mc:AlternateContent>
  <xr:revisionPtr revIDLastSave="68" documentId="11_00F9817598BE56585B77C9C7F1E5282FBCCA6CB4" xr6:coauthVersionLast="47" xr6:coauthVersionMax="47" xr10:uidLastSave="{2A2E554A-9814-479C-AF7B-C5EF79B704B1}"/>
  <bookViews>
    <workbookView xWindow="-120" yWindow="-120" windowWidth="38640" windowHeight="15720" tabRatio="741" activeTab="1" xr2:uid="{00000000-000D-0000-FFFF-FFFF00000000}"/>
  </bookViews>
  <sheets>
    <sheet name="ATIVCOMP" sheetId="4" r:id="rId1"/>
    <sheet name="Planilha1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5" l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D35" i="5"/>
  <c r="E35" i="5" s="1"/>
  <c r="H35" i="5" s="1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D34" i="5"/>
  <c r="E34" i="5" s="1"/>
  <c r="H34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D33" i="5"/>
  <c r="E33" i="5" s="1"/>
  <c r="H33" i="5" s="1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E32" i="5"/>
  <c r="H32" i="5" s="1"/>
  <c r="D32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D31" i="5"/>
  <c r="E31" i="5" s="1"/>
  <c r="H31" i="5" s="1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D30" i="5"/>
  <c r="E30" i="5" s="1"/>
  <c r="H30" i="5" s="1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D29" i="5"/>
  <c r="E29" i="5" s="1"/>
  <c r="H29" i="5" s="1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E28" i="5"/>
  <c r="H28" i="5" s="1"/>
  <c r="D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D27" i="5"/>
  <c r="E27" i="5" s="1"/>
  <c r="H27" i="5" s="1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D26" i="5"/>
  <c r="E26" i="5" s="1"/>
  <c r="H26" i="5" s="1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D25" i="5"/>
  <c r="E25" i="5" s="1"/>
  <c r="H25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E24" i="5"/>
  <c r="H24" i="5" s="1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E23" i="5"/>
  <c r="H23" i="5" s="1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E22" i="5"/>
  <c r="H22" i="5" s="1"/>
  <c r="D22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D21" i="5"/>
  <c r="E21" i="5" s="1"/>
  <c r="H21" i="5" s="1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D20" i="5"/>
  <c r="E20" i="5" s="1"/>
  <c r="H20" i="5" s="1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D19" i="5"/>
  <c r="E19" i="5" s="1"/>
  <c r="H19" i="5" s="1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D18" i="5"/>
  <c r="E18" i="5" s="1"/>
  <c r="H18" i="5" s="1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D17" i="5"/>
  <c r="E17" i="5" s="1"/>
  <c r="H17" i="5" s="1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D16" i="5"/>
  <c r="E16" i="5" s="1"/>
  <c r="H16" i="5" s="1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E15" i="5"/>
  <c r="H15" i="5" s="1"/>
  <c r="D15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D14" i="5"/>
  <c r="E14" i="5" s="1"/>
  <c r="H14" i="5" s="1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D13" i="5"/>
  <c r="E13" i="5" s="1"/>
  <c r="H13" i="5" s="1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D12" i="5"/>
  <c r="E12" i="5" s="1"/>
  <c r="H12" i="5" s="1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E11" i="5"/>
  <c r="H11" i="5" s="1"/>
  <c r="D11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D10" i="5"/>
  <c r="E10" i="5" s="1"/>
  <c r="H10" i="5" s="1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E7" i="5"/>
  <c r="H7" i="5" s="1"/>
  <c r="D7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D6" i="5"/>
  <c r="E6" i="5" s="1"/>
  <c r="H6" i="5" s="1"/>
  <c r="D34" i="4" l="1"/>
  <c r="Y9" i="4"/>
  <c r="H36" i="4" l="1"/>
  <c r="H9" i="4"/>
  <c r="H8" i="4"/>
  <c r="AB18" i="4" l="1"/>
  <c r="Z36" i="4" l="1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8" i="4"/>
  <c r="Y7" i="4"/>
  <c r="Y6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D7" i="4" l="1"/>
  <c r="E7" i="4" s="1"/>
  <c r="H7" i="4" s="1"/>
  <c r="D6" i="4"/>
  <c r="E6" i="4" s="1"/>
  <c r="H6" i="4" s="1"/>
  <c r="D35" i="4"/>
  <c r="E35" i="4" s="1"/>
  <c r="H35" i="4" s="1"/>
  <c r="E34" i="4"/>
  <c r="H34" i="4" s="1"/>
  <c r="D33" i="4"/>
  <c r="E33" i="4" s="1"/>
  <c r="H33" i="4" s="1"/>
  <c r="D32" i="4"/>
  <c r="E32" i="4" s="1"/>
  <c r="H32" i="4" s="1"/>
  <c r="D31" i="4"/>
  <c r="E31" i="4" s="1"/>
  <c r="H31" i="4" s="1"/>
  <c r="D30" i="4"/>
  <c r="E30" i="4" s="1"/>
  <c r="H30" i="4" s="1"/>
  <c r="D29" i="4"/>
  <c r="E29" i="4" s="1"/>
  <c r="H29" i="4" s="1"/>
  <c r="D22" i="4"/>
  <c r="E22" i="4" s="1"/>
  <c r="H22" i="4" s="1"/>
  <c r="D28" i="4"/>
  <c r="E28" i="4" s="1"/>
  <c r="H28" i="4" s="1"/>
  <c r="D27" i="4"/>
  <c r="E27" i="4" s="1"/>
  <c r="H27" i="4" s="1"/>
  <c r="D26" i="4"/>
  <c r="E26" i="4" s="1"/>
  <c r="H26" i="4" s="1"/>
  <c r="D25" i="4"/>
  <c r="E25" i="4" s="1"/>
  <c r="H25" i="4" s="1"/>
  <c r="E24" i="4"/>
  <c r="H24" i="4" s="1"/>
  <c r="E23" i="4"/>
  <c r="H23" i="4" s="1"/>
  <c r="D21" i="4"/>
  <c r="E21" i="4" s="1"/>
  <c r="H21" i="4" s="1"/>
  <c r="D20" i="4"/>
  <c r="E20" i="4" s="1"/>
  <c r="H20" i="4" s="1"/>
  <c r="D19" i="4"/>
  <c r="E19" i="4" s="1"/>
  <c r="H19" i="4" s="1"/>
  <c r="D18" i="4"/>
  <c r="E18" i="4" s="1"/>
  <c r="H18" i="4" s="1"/>
  <c r="D17" i="4"/>
  <c r="E17" i="4" s="1"/>
  <c r="H17" i="4" s="1"/>
  <c r="D16" i="4"/>
  <c r="E16" i="4" s="1"/>
  <c r="H16" i="4" s="1"/>
  <c r="D15" i="4"/>
  <c r="E15" i="4" s="1"/>
  <c r="H15" i="4" s="1"/>
  <c r="D14" i="4"/>
  <c r="E14" i="4" s="1"/>
  <c r="H14" i="4" s="1"/>
  <c r="D13" i="4"/>
  <c r="E13" i="4" s="1"/>
  <c r="H13" i="4" s="1"/>
  <c r="D12" i="4"/>
  <c r="E12" i="4" s="1"/>
  <c r="H12" i="4" s="1"/>
  <c r="D10" i="4"/>
  <c r="E10" i="4" s="1"/>
  <c r="H10" i="4" s="1"/>
  <c r="D11" i="4"/>
  <c r="E11" i="4" s="1"/>
  <c r="H11" i="4" s="1"/>
</calcChain>
</file>

<file path=xl/sharedStrings.xml><?xml version="1.0" encoding="utf-8"?>
<sst xmlns="http://schemas.openxmlformats.org/spreadsheetml/2006/main" count="188" uniqueCount="80">
  <si>
    <t>Cód.</t>
  </si>
  <si>
    <t>Atividade</t>
  </si>
  <si>
    <t>Percentual máximo de aproveitamento relativo à carga horária de atividade complementar definida no PPC</t>
  </si>
  <si>
    <t>Atividade de Extensão</t>
  </si>
  <si>
    <t>Atividade de Prática Profissional</t>
  </si>
  <si>
    <t>Observação: conversão da CH (coluna 5) para hora-aula (H-A) e créditos: H-A = CH x 1,2; créditos = H-A / 15</t>
  </si>
  <si>
    <t>Tabela para cálculo de carga horária e créditos das Atividades Complementares</t>
  </si>
  <si>
    <t>Outras atividades definidas pelo colegiado do curso</t>
  </si>
  <si>
    <t>Unidade de medida</t>
  </si>
  <si>
    <t>Premiação em concurso técnico, científico e artístico - três primeiras colocações</t>
  </si>
  <si>
    <t>Premiação em concurso técnico, científico e artístico - demais colocações</t>
  </si>
  <si>
    <t>Produção Científica e Tecnológica - Artigo completo em Congresso Nacional</t>
  </si>
  <si>
    <t>Produção Científica e Tecnológica - Artigo completo em Congresso Internacional</t>
  </si>
  <si>
    <t>Produção Científica e Tecnológica - Artigo em periódicos</t>
  </si>
  <si>
    <t>Produção Científica e Tecnológica - Resumo</t>
  </si>
  <si>
    <t>Produção Científica e Tecnológica - Outras publicações</t>
  </si>
  <si>
    <t>Participação em programas de intercâmbio cultural/estudantil - por mês de participação</t>
  </si>
  <si>
    <t>Representação estudantil em órgão colegiado oficial da Instituição - Titular/semestre</t>
  </si>
  <si>
    <t>Representação estudantil em órgão colegiado oficial da Instituição - Suplente/semestre</t>
  </si>
  <si>
    <t>Gestão de órgãos de representação estudantil - Presidente/semestre</t>
  </si>
  <si>
    <t>Gestão de órgãos de representação estudantil - Demais membros titulares/semestre</t>
  </si>
  <si>
    <t>Gestão de órgãos de representação estudantil - Membros suplentes/semestre</t>
  </si>
  <si>
    <t>Curso extracurricular na área de concentração do curso - por hora de curso</t>
  </si>
  <si>
    <t>Curso extracurricular em área diferenciada da área de concentração do curso - por hora de curso</t>
  </si>
  <si>
    <t>Palestra na área de concentração do curso - por hora de palestra</t>
  </si>
  <si>
    <t>Participação em congresso ou encontro científico - por dia de evento</t>
  </si>
  <si>
    <t>Participação em programas de intercâmbio de línguas estrangeiras - por hora de curso</t>
  </si>
  <si>
    <t>Iniciação Científica e Tecnológica - por semestre completo</t>
  </si>
  <si>
    <t>Visita técnica - por hora de visita</t>
  </si>
  <si>
    <t>Monitoria em cursos de graduação - por semestre letivo completo</t>
  </si>
  <si>
    <t>Programa de educação tutorial - Certificado final, ao final de 4 semestres</t>
  </si>
  <si>
    <t>Programa de educação tutorial - Certificado parcial (saída antes de 4 semestres)</t>
  </si>
  <si>
    <t>Apresentação de trabalhos em eventos - por trabalho apresentado</t>
  </si>
  <si>
    <t>Participação na organização de eventos - por evento organizado</t>
  </si>
  <si>
    <t>Número de artigos</t>
  </si>
  <si>
    <t>Número de resumos</t>
  </si>
  <si>
    <t>Número de outras publicações</t>
  </si>
  <si>
    <t>Número de patentes</t>
  </si>
  <si>
    <t>Número de trabalhos apresentados</t>
  </si>
  <si>
    <t>Número de eventos organizados</t>
  </si>
  <si>
    <t>Mês completo de participação</t>
  </si>
  <si>
    <t>Número de prêmios</t>
  </si>
  <si>
    <t>Número de semestres de representação</t>
  </si>
  <si>
    <t>Número de horas da visita</t>
  </si>
  <si>
    <t>Número de semestres de gestão</t>
  </si>
  <si>
    <t>Número de horas do curso</t>
  </si>
  <si>
    <t>Número de horas da palestra</t>
  </si>
  <si>
    <t>Número de dias de efetiva participação no evento</t>
  </si>
  <si>
    <t>Número de certificados finais</t>
  </si>
  <si>
    <t>Número de certificados parciais</t>
  </si>
  <si>
    <t>a ser definida pelo colegiado</t>
  </si>
  <si>
    <t>Número de atividades realizadas</t>
  </si>
  <si>
    <t>Número de semestres letivos</t>
  </si>
  <si>
    <t>Número de semestres completos</t>
  </si>
  <si>
    <t>Administração</t>
  </si>
  <si>
    <t>Ambiental e Sanitária</t>
  </si>
  <si>
    <t>Automação Industrial</t>
  </si>
  <si>
    <t>Civil - Curvelo</t>
  </si>
  <si>
    <t>Civil - Varginha</t>
  </si>
  <si>
    <t>Computação - BH</t>
  </si>
  <si>
    <t>Computação - Timóteo</t>
  </si>
  <si>
    <t>Controle e Automação - Leopoldina</t>
  </si>
  <si>
    <t>Elétrica - BH</t>
  </si>
  <si>
    <t>Elétrica - Nepomuceno</t>
  </si>
  <si>
    <t>Letras - BH</t>
  </si>
  <si>
    <t>Materiais - BH</t>
  </si>
  <si>
    <t>Mecânica - BH</t>
  </si>
  <si>
    <t>Mecatrônica - Divinópolis</t>
  </si>
  <si>
    <t>Minas - Araxá</t>
  </si>
  <si>
    <t>Produção Civil - BH</t>
  </si>
  <si>
    <t>Química Tecnológica - BH</t>
  </si>
  <si>
    <t>Transportes - BH</t>
  </si>
  <si>
    <r>
      <t xml:space="preserve">MÁXIMA CARGA HORÁRIA </t>
    </r>
    <r>
      <rPr>
        <sz val="10"/>
        <color rgb="FFFF0000"/>
        <rFont val="Calibri"/>
        <family val="2"/>
        <scheme val="minor"/>
      </rPr>
      <t>(horas-aulas)</t>
    </r>
    <r>
      <rPr>
        <sz val="10"/>
        <color theme="1"/>
        <rFont val="Calibri"/>
        <family val="2"/>
        <scheme val="minor"/>
      </rPr>
      <t xml:space="preserve"> EM ATIVIDADES COMPLEMENTARES PASSÍVEL DE SER COMPUTADA</t>
    </r>
  </si>
  <si>
    <r>
      <t xml:space="preserve">CH em </t>
    </r>
    <r>
      <rPr>
        <b/>
        <sz val="10"/>
        <color rgb="FFFF0000"/>
        <rFont val="Calibri"/>
        <family val="2"/>
        <scheme val="minor"/>
      </rPr>
      <t>horas-aulas</t>
    </r>
    <r>
      <rPr>
        <b/>
        <sz val="10"/>
        <color theme="1"/>
        <rFont val="Calibri"/>
        <family val="2"/>
        <scheme val="minor"/>
      </rPr>
      <t>, a ser atribuída (para cada unidade de medida correspondente)</t>
    </r>
  </si>
  <si>
    <r>
      <t xml:space="preserve">CH em </t>
    </r>
    <r>
      <rPr>
        <b/>
        <sz val="10"/>
        <color rgb="FFFF0000"/>
        <rFont val="Calibri"/>
        <family val="2"/>
        <scheme val="minor"/>
      </rPr>
      <t>horas</t>
    </r>
    <r>
      <rPr>
        <b/>
        <sz val="10"/>
        <color theme="1"/>
        <rFont val="Calibri"/>
        <family val="2"/>
        <scheme val="minor"/>
      </rPr>
      <t>, a ser atribuída (para cada unidade de medida correspondente)</t>
    </r>
  </si>
  <si>
    <t>Curso de línguas estrangeiras (exceto disciplinas obrigatórias ou optativas do curso) - por hora de curso</t>
  </si>
  <si>
    <t>Patente/software - Autor único</t>
  </si>
  <si>
    <t>Patente/software-Co-autor</t>
  </si>
  <si>
    <t>Informe, nesta coluna, o total, de acordo com a unidade de medida da coluna C.</t>
  </si>
  <si>
    <t>CH em horas-aulas, correspondente às AC efetivamente desenvolvidas pelo aluno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</si>
</sst>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9" fontId="2" fillId="0" borderId="4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9" fontId="2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9" fontId="2" fillId="0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textRotation="90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2" fontId="2" fillId="0" borderId="0" xfId="0" applyNumberFormat="1" applyFont="1" applyAlignment="1">
      <alignment wrapText="1"/>
    </xf>
    <xf numFmtId="2" fontId="1" fillId="4" borderId="0" xfId="0" applyNumberFormat="1" applyFont="1" applyFill="1" applyBorder="1" applyAlignment="1">
      <alignment horizontal="center" vertical="center" wrapText="1"/>
    </xf>
    <xf numFmtId="2" fontId="1" fillId="5" borderId="0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textRotation="90" wrapText="1"/>
    </xf>
    <xf numFmtId="0" fontId="3" fillId="6" borderId="4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center" textRotation="90" wrapText="1"/>
    </xf>
    <xf numFmtId="0" fontId="6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2" fontId="7" fillId="0" borderId="4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right" vertical="center" wrapText="1"/>
    </xf>
    <xf numFmtId="2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textRotation="90" wrapText="1"/>
    </xf>
    <xf numFmtId="0" fontId="5" fillId="6" borderId="4" xfId="0" applyFont="1" applyFill="1" applyBorder="1" applyAlignment="1">
      <alignment horizontal="center" textRotation="90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topLeftCell="A4" zoomScaleNormal="100" workbookViewId="0">
      <selection activeCell="C19" sqref="C19"/>
    </sheetView>
  </sheetViews>
  <sheetFormatPr defaultRowHeight="12.75" x14ac:dyDescent="0.2"/>
  <cols>
    <col min="1" max="1" width="4.85546875" style="14" customWidth="1"/>
    <col min="2" max="2" width="34.5703125" style="8" customWidth="1"/>
    <col min="3" max="3" width="13.28515625" style="8" customWidth="1"/>
    <col min="4" max="5" width="21.42578125" style="8" customWidth="1"/>
    <col min="6" max="6" width="27" style="8" customWidth="1"/>
    <col min="7" max="7" width="19" style="30" customWidth="1"/>
    <col min="8" max="8" width="18.140625" style="30" customWidth="1"/>
    <col min="9" max="15" width="4.7109375" style="8" customWidth="1"/>
    <col min="16" max="16" width="5.7109375" style="8" customWidth="1"/>
    <col min="17" max="21" width="4.7109375" style="8" customWidth="1"/>
    <col min="22" max="22" width="5.7109375" style="8" customWidth="1"/>
    <col min="23" max="24" width="4.7109375" style="8" customWidth="1"/>
    <col min="25" max="25" width="5.7109375" style="8" customWidth="1"/>
    <col min="26" max="26" width="4.7109375" style="8" customWidth="1"/>
    <col min="27" max="16384" width="9.140625" style="8"/>
  </cols>
  <sheetData>
    <row r="1" spans="1:26" ht="15" customHeight="1" x14ac:dyDescent="0.2">
      <c r="A1" s="64" t="s">
        <v>6</v>
      </c>
      <c r="B1" s="64"/>
      <c r="C1" s="64"/>
      <c r="D1" s="64"/>
      <c r="E1" s="64"/>
      <c r="F1" s="64"/>
      <c r="G1" s="24"/>
      <c r="H1" s="24"/>
    </row>
    <row r="2" spans="1:26" ht="13.5" thickBot="1" x14ac:dyDescent="0.25">
      <c r="A2" s="65" t="s">
        <v>5</v>
      </c>
      <c r="B2" s="65"/>
      <c r="C2" s="65"/>
      <c r="D2" s="65"/>
      <c r="E2" s="65"/>
      <c r="F2" s="65"/>
      <c r="G2" s="25"/>
      <c r="H2" s="25"/>
      <c r="I2" s="66" t="s">
        <v>72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s="6" customFormat="1" ht="15.75" customHeight="1" thickBot="1" x14ac:dyDescent="0.25">
      <c r="A3" s="1"/>
      <c r="B3" s="2">
        <v>1</v>
      </c>
      <c r="C3" s="2">
        <v>2</v>
      </c>
      <c r="D3" s="2">
        <v>5</v>
      </c>
      <c r="E3" s="2">
        <v>6</v>
      </c>
      <c r="F3" s="19">
        <v>7</v>
      </c>
      <c r="G3" s="26"/>
      <c r="H3" s="26"/>
      <c r="I3" s="62" t="s">
        <v>54</v>
      </c>
      <c r="J3" s="62" t="s">
        <v>55</v>
      </c>
      <c r="K3" s="62" t="s">
        <v>56</v>
      </c>
      <c r="L3" s="62" t="s">
        <v>57</v>
      </c>
      <c r="M3" s="62" t="s">
        <v>58</v>
      </c>
      <c r="N3" s="62" t="s">
        <v>59</v>
      </c>
      <c r="O3" s="62" t="s">
        <v>60</v>
      </c>
      <c r="P3" s="62" t="s">
        <v>61</v>
      </c>
      <c r="Q3" s="62" t="s">
        <v>62</v>
      </c>
      <c r="R3" s="62" t="s">
        <v>63</v>
      </c>
      <c r="S3" s="62" t="s">
        <v>64</v>
      </c>
      <c r="T3" s="62" t="s">
        <v>65</v>
      </c>
      <c r="U3" s="62" t="s">
        <v>66</v>
      </c>
      <c r="V3" s="62" t="s">
        <v>67</v>
      </c>
      <c r="W3" s="62" t="s">
        <v>68</v>
      </c>
      <c r="X3" s="62" t="s">
        <v>69</v>
      </c>
      <c r="Y3" s="63" t="s">
        <v>70</v>
      </c>
      <c r="Z3" s="62" t="s">
        <v>71</v>
      </c>
    </row>
    <row r="4" spans="1:26" s="6" customFormat="1" ht="90.75" customHeight="1" thickBot="1" x14ac:dyDescent="0.25">
      <c r="A4" s="1" t="s">
        <v>0</v>
      </c>
      <c r="B4" s="2" t="s">
        <v>1</v>
      </c>
      <c r="C4" s="2" t="s">
        <v>8</v>
      </c>
      <c r="D4" s="2" t="s">
        <v>74</v>
      </c>
      <c r="E4" s="2" t="s">
        <v>73</v>
      </c>
      <c r="F4" s="19" t="s">
        <v>2</v>
      </c>
      <c r="G4" s="31" t="s">
        <v>78</v>
      </c>
      <c r="H4" s="32" t="s">
        <v>79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62"/>
    </row>
    <row r="5" spans="1:26" s="6" customFormat="1" ht="21" customHeight="1" thickBot="1" x14ac:dyDescent="0.25">
      <c r="A5" s="60"/>
      <c r="B5" s="61"/>
      <c r="C5" s="61"/>
      <c r="D5" s="61"/>
      <c r="E5" s="61"/>
      <c r="F5" s="61"/>
      <c r="G5" s="26"/>
      <c r="H5" s="26"/>
      <c r="I5" s="23">
        <v>330</v>
      </c>
      <c r="J5" s="23">
        <v>255</v>
      </c>
      <c r="K5" s="23">
        <v>120</v>
      </c>
      <c r="L5" s="23">
        <v>228</v>
      </c>
      <c r="M5" s="23">
        <v>228</v>
      </c>
      <c r="N5" s="23">
        <v>450</v>
      </c>
      <c r="O5" s="23">
        <v>450</v>
      </c>
      <c r="P5" s="23">
        <v>240</v>
      </c>
      <c r="Q5" s="23">
        <v>420</v>
      </c>
      <c r="R5" s="23">
        <v>468</v>
      </c>
      <c r="S5" s="23">
        <v>213</v>
      </c>
      <c r="T5" s="23">
        <v>240</v>
      </c>
      <c r="U5" s="23">
        <v>225</v>
      </c>
      <c r="V5" s="23">
        <v>225</v>
      </c>
      <c r="W5" s="23">
        <v>336</v>
      </c>
      <c r="X5" s="23">
        <v>240</v>
      </c>
      <c r="Y5" s="36">
        <v>250</v>
      </c>
      <c r="Z5" s="23">
        <v>360</v>
      </c>
    </row>
    <row r="6" spans="1:26" s="10" customFormat="1" ht="38.25" x14ac:dyDescent="0.25">
      <c r="A6" s="15">
        <v>1</v>
      </c>
      <c r="B6" s="20" t="s">
        <v>27</v>
      </c>
      <c r="C6" s="16" t="s">
        <v>53</v>
      </c>
      <c r="D6" s="16">
        <f>1*100</f>
        <v>100</v>
      </c>
      <c r="E6" s="17">
        <f>1.2*D6</f>
        <v>120</v>
      </c>
      <c r="F6" s="18">
        <v>0.8</v>
      </c>
      <c r="G6" s="27"/>
      <c r="H6" s="27">
        <f>G6*E6</f>
        <v>0</v>
      </c>
      <c r="I6" s="21">
        <f t="shared" ref="I6:R15" si="0">$F6*I$5</f>
        <v>264</v>
      </c>
      <c r="J6" s="21">
        <f t="shared" si="0"/>
        <v>204</v>
      </c>
      <c r="K6" s="21">
        <f t="shared" si="0"/>
        <v>96</v>
      </c>
      <c r="L6" s="21">
        <f t="shared" si="0"/>
        <v>182.4</v>
      </c>
      <c r="M6" s="21">
        <f t="shared" si="0"/>
        <v>182.4</v>
      </c>
      <c r="N6" s="21">
        <f t="shared" si="0"/>
        <v>360</v>
      </c>
      <c r="O6" s="21">
        <f t="shared" si="0"/>
        <v>360</v>
      </c>
      <c r="P6" s="21">
        <f t="shared" si="0"/>
        <v>192</v>
      </c>
      <c r="Q6" s="21">
        <f t="shared" si="0"/>
        <v>336</v>
      </c>
      <c r="R6" s="21">
        <f t="shared" si="0"/>
        <v>374.40000000000003</v>
      </c>
      <c r="S6" s="21">
        <f t="shared" ref="S6:Z15" si="1">$F6*S$5</f>
        <v>170.4</v>
      </c>
      <c r="T6" s="21">
        <f t="shared" si="1"/>
        <v>192</v>
      </c>
      <c r="U6" s="21">
        <f t="shared" si="1"/>
        <v>180</v>
      </c>
      <c r="V6" s="21">
        <f t="shared" si="1"/>
        <v>180</v>
      </c>
      <c r="W6" s="21">
        <f t="shared" si="1"/>
        <v>268.8</v>
      </c>
      <c r="X6" s="21">
        <f t="shared" si="1"/>
        <v>192</v>
      </c>
      <c r="Y6" s="35">
        <f t="shared" si="1"/>
        <v>200</v>
      </c>
      <c r="Z6" s="21">
        <f t="shared" si="1"/>
        <v>288</v>
      </c>
    </row>
    <row r="7" spans="1:26" s="10" customFormat="1" ht="38.25" x14ac:dyDescent="0.25">
      <c r="A7" s="5">
        <v>2</v>
      </c>
      <c r="B7" s="21" t="s">
        <v>29</v>
      </c>
      <c r="C7" s="3" t="s">
        <v>52</v>
      </c>
      <c r="D7" s="3">
        <f>1*37.5</f>
        <v>37.5</v>
      </c>
      <c r="E7" s="9">
        <f>1.2*D7</f>
        <v>45</v>
      </c>
      <c r="F7" s="4">
        <v>0.8</v>
      </c>
      <c r="G7" s="28"/>
      <c r="H7" s="27">
        <f t="shared" ref="H7:H36" si="2">G7*E7</f>
        <v>0</v>
      </c>
      <c r="I7" s="21">
        <f t="shared" si="0"/>
        <v>264</v>
      </c>
      <c r="J7" s="21">
        <f t="shared" si="0"/>
        <v>204</v>
      </c>
      <c r="K7" s="21">
        <f t="shared" si="0"/>
        <v>96</v>
      </c>
      <c r="L7" s="21">
        <f t="shared" si="0"/>
        <v>182.4</v>
      </c>
      <c r="M7" s="21">
        <f t="shared" si="0"/>
        <v>182.4</v>
      </c>
      <c r="N7" s="21">
        <f t="shared" si="0"/>
        <v>360</v>
      </c>
      <c r="O7" s="21">
        <f t="shared" si="0"/>
        <v>360</v>
      </c>
      <c r="P7" s="21">
        <f t="shared" si="0"/>
        <v>192</v>
      </c>
      <c r="Q7" s="21">
        <f t="shared" si="0"/>
        <v>336</v>
      </c>
      <c r="R7" s="21">
        <f t="shared" si="0"/>
        <v>374.40000000000003</v>
      </c>
      <c r="S7" s="21">
        <f t="shared" si="1"/>
        <v>170.4</v>
      </c>
      <c r="T7" s="21">
        <f t="shared" si="1"/>
        <v>192</v>
      </c>
      <c r="U7" s="21">
        <f t="shared" si="1"/>
        <v>180</v>
      </c>
      <c r="V7" s="21">
        <f t="shared" si="1"/>
        <v>180</v>
      </c>
      <c r="W7" s="21">
        <f t="shared" si="1"/>
        <v>268.8</v>
      </c>
      <c r="X7" s="21">
        <f t="shared" si="1"/>
        <v>192</v>
      </c>
      <c r="Y7" s="35">
        <f t="shared" si="1"/>
        <v>200</v>
      </c>
      <c r="Z7" s="21">
        <f t="shared" si="1"/>
        <v>288</v>
      </c>
    </row>
    <row r="8" spans="1:26" s="10" customFormat="1" ht="38.25" x14ac:dyDescent="0.25">
      <c r="A8" s="5">
        <v>3</v>
      </c>
      <c r="B8" s="21" t="s">
        <v>3</v>
      </c>
      <c r="C8" s="3" t="s">
        <v>51</v>
      </c>
      <c r="D8" s="7" t="s">
        <v>50</v>
      </c>
      <c r="E8" s="7"/>
      <c r="F8" s="4">
        <v>0.5</v>
      </c>
      <c r="G8" s="28"/>
      <c r="H8" s="27">
        <f t="shared" si="2"/>
        <v>0</v>
      </c>
      <c r="I8" s="21">
        <f t="shared" si="0"/>
        <v>165</v>
      </c>
      <c r="J8" s="21">
        <f t="shared" si="0"/>
        <v>127.5</v>
      </c>
      <c r="K8" s="21">
        <f t="shared" si="0"/>
        <v>60</v>
      </c>
      <c r="L8" s="21">
        <f t="shared" si="0"/>
        <v>114</v>
      </c>
      <c r="M8" s="21">
        <f t="shared" si="0"/>
        <v>114</v>
      </c>
      <c r="N8" s="21">
        <f t="shared" si="0"/>
        <v>225</v>
      </c>
      <c r="O8" s="21">
        <f t="shared" si="0"/>
        <v>225</v>
      </c>
      <c r="P8" s="21">
        <f t="shared" si="0"/>
        <v>120</v>
      </c>
      <c r="Q8" s="21">
        <f t="shared" si="0"/>
        <v>210</v>
      </c>
      <c r="R8" s="21">
        <f t="shared" si="0"/>
        <v>234</v>
      </c>
      <c r="S8" s="21">
        <f t="shared" si="1"/>
        <v>106.5</v>
      </c>
      <c r="T8" s="21">
        <f t="shared" si="1"/>
        <v>120</v>
      </c>
      <c r="U8" s="21">
        <f t="shared" si="1"/>
        <v>112.5</v>
      </c>
      <c r="V8" s="21">
        <f t="shared" si="1"/>
        <v>112.5</v>
      </c>
      <c r="W8" s="21">
        <f t="shared" si="1"/>
        <v>168</v>
      </c>
      <c r="X8" s="21">
        <f t="shared" si="1"/>
        <v>120</v>
      </c>
      <c r="Y8" s="35">
        <f t="shared" si="1"/>
        <v>125</v>
      </c>
      <c r="Z8" s="21">
        <f t="shared" si="1"/>
        <v>180</v>
      </c>
    </row>
    <row r="9" spans="1:26" s="10" customFormat="1" ht="38.25" x14ac:dyDescent="0.25">
      <c r="A9" s="5">
        <v>4</v>
      </c>
      <c r="B9" s="21" t="s">
        <v>4</v>
      </c>
      <c r="C9" s="3" t="s">
        <v>51</v>
      </c>
      <c r="D9" s="7" t="s">
        <v>50</v>
      </c>
      <c r="E9" s="7"/>
      <c r="F9" s="4">
        <v>0.5</v>
      </c>
      <c r="G9" s="28"/>
      <c r="H9" s="27">
        <f t="shared" si="2"/>
        <v>0</v>
      </c>
      <c r="I9" s="21">
        <f t="shared" si="0"/>
        <v>165</v>
      </c>
      <c r="J9" s="21">
        <f t="shared" si="0"/>
        <v>127.5</v>
      </c>
      <c r="K9" s="21">
        <f t="shared" si="0"/>
        <v>60</v>
      </c>
      <c r="L9" s="21">
        <f t="shared" si="0"/>
        <v>114</v>
      </c>
      <c r="M9" s="21">
        <f t="shared" si="0"/>
        <v>114</v>
      </c>
      <c r="N9" s="21">
        <f t="shared" si="0"/>
        <v>225</v>
      </c>
      <c r="O9" s="21">
        <f t="shared" si="0"/>
        <v>225</v>
      </c>
      <c r="P9" s="21">
        <f t="shared" si="0"/>
        <v>120</v>
      </c>
      <c r="Q9" s="21">
        <f t="shared" si="0"/>
        <v>210</v>
      </c>
      <c r="R9" s="21">
        <f t="shared" si="0"/>
        <v>234</v>
      </c>
      <c r="S9" s="21">
        <f t="shared" si="1"/>
        <v>106.5</v>
      </c>
      <c r="T9" s="21">
        <f t="shared" si="1"/>
        <v>120</v>
      </c>
      <c r="U9" s="21">
        <f t="shared" si="1"/>
        <v>112.5</v>
      </c>
      <c r="V9" s="21">
        <f t="shared" si="1"/>
        <v>112.5</v>
      </c>
      <c r="W9" s="21">
        <f t="shared" si="1"/>
        <v>168</v>
      </c>
      <c r="X9" s="21">
        <f t="shared" si="1"/>
        <v>120</v>
      </c>
      <c r="Y9" s="35">
        <f>$F9*Y$5</f>
        <v>125</v>
      </c>
      <c r="Z9" s="21">
        <f t="shared" si="1"/>
        <v>180</v>
      </c>
    </row>
    <row r="10" spans="1:26" s="12" customFormat="1" ht="25.5" x14ac:dyDescent="0.25">
      <c r="A10" s="5">
        <v>5</v>
      </c>
      <c r="B10" s="22" t="s">
        <v>11</v>
      </c>
      <c r="C10" s="9" t="s">
        <v>34</v>
      </c>
      <c r="D10" s="9">
        <f>1*30</f>
        <v>30</v>
      </c>
      <c r="E10" s="9">
        <f t="shared" ref="E10:E35" si="3">1.2*D10</f>
        <v>36</v>
      </c>
      <c r="F10" s="11">
        <v>0.7</v>
      </c>
      <c r="G10" s="29"/>
      <c r="H10" s="27">
        <f t="shared" si="2"/>
        <v>0</v>
      </c>
      <c r="I10" s="21">
        <f t="shared" si="0"/>
        <v>230.99999999999997</v>
      </c>
      <c r="J10" s="21">
        <f t="shared" si="0"/>
        <v>178.5</v>
      </c>
      <c r="K10" s="21">
        <f t="shared" si="0"/>
        <v>84</v>
      </c>
      <c r="L10" s="21">
        <f t="shared" si="0"/>
        <v>159.6</v>
      </c>
      <c r="M10" s="21">
        <f t="shared" si="0"/>
        <v>159.6</v>
      </c>
      <c r="N10" s="21">
        <f t="shared" si="0"/>
        <v>315</v>
      </c>
      <c r="O10" s="21">
        <f t="shared" si="0"/>
        <v>315</v>
      </c>
      <c r="P10" s="21">
        <f t="shared" si="0"/>
        <v>168</v>
      </c>
      <c r="Q10" s="21">
        <f t="shared" si="0"/>
        <v>294</v>
      </c>
      <c r="R10" s="21">
        <f t="shared" si="0"/>
        <v>327.59999999999997</v>
      </c>
      <c r="S10" s="21">
        <f t="shared" si="1"/>
        <v>149.1</v>
      </c>
      <c r="T10" s="21">
        <f t="shared" si="1"/>
        <v>168</v>
      </c>
      <c r="U10" s="21">
        <f t="shared" si="1"/>
        <v>157.5</v>
      </c>
      <c r="V10" s="21">
        <f t="shared" si="1"/>
        <v>157.5</v>
      </c>
      <c r="W10" s="21">
        <f t="shared" si="1"/>
        <v>235.2</v>
      </c>
      <c r="X10" s="21">
        <f t="shared" si="1"/>
        <v>168</v>
      </c>
      <c r="Y10" s="35">
        <f t="shared" si="1"/>
        <v>175</v>
      </c>
      <c r="Z10" s="21">
        <f t="shared" si="1"/>
        <v>251.99999999999997</v>
      </c>
    </row>
    <row r="11" spans="1:26" s="12" customFormat="1" ht="25.5" x14ac:dyDescent="0.25">
      <c r="A11" s="5">
        <v>6</v>
      </c>
      <c r="B11" s="22" t="s">
        <v>12</v>
      </c>
      <c r="C11" s="9" t="s">
        <v>34</v>
      </c>
      <c r="D11" s="9">
        <f>1.5*30</f>
        <v>45</v>
      </c>
      <c r="E11" s="9">
        <f t="shared" si="3"/>
        <v>54</v>
      </c>
      <c r="F11" s="11">
        <v>0.7</v>
      </c>
      <c r="G11" s="29"/>
      <c r="H11" s="27">
        <f t="shared" si="2"/>
        <v>0</v>
      </c>
      <c r="I11" s="21">
        <f t="shared" si="0"/>
        <v>230.99999999999997</v>
      </c>
      <c r="J11" s="21">
        <f t="shared" si="0"/>
        <v>178.5</v>
      </c>
      <c r="K11" s="21">
        <f t="shared" si="0"/>
        <v>84</v>
      </c>
      <c r="L11" s="21">
        <f t="shared" si="0"/>
        <v>159.6</v>
      </c>
      <c r="M11" s="21">
        <f t="shared" si="0"/>
        <v>159.6</v>
      </c>
      <c r="N11" s="21">
        <f t="shared" si="0"/>
        <v>315</v>
      </c>
      <c r="O11" s="21">
        <f t="shared" si="0"/>
        <v>315</v>
      </c>
      <c r="P11" s="21">
        <f t="shared" si="0"/>
        <v>168</v>
      </c>
      <c r="Q11" s="21">
        <f t="shared" si="0"/>
        <v>294</v>
      </c>
      <c r="R11" s="21">
        <f t="shared" si="0"/>
        <v>327.59999999999997</v>
      </c>
      <c r="S11" s="21">
        <f t="shared" si="1"/>
        <v>149.1</v>
      </c>
      <c r="T11" s="21">
        <f t="shared" si="1"/>
        <v>168</v>
      </c>
      <c r="U11" s="21">
        <f t="shared" si="1"/>
        <v>157.5</v>
      </c>
      <c r="V11" s="21">
        <f t="shared" si="1"/>
        <v>157.5</v>
      </c>
      <c r="W11" s="21">
        <f t="shared" si="1"/>
        <v>235.2</v>
      </c>
      <c r="X11" s="21">
        <f t="shared" si="1"/>
        <v>168</v>
      </c>
      <c r="Y11" s="35">
        <f t="shared" si="1"/>
        <v>175</v>
      </c>
      <c r="Z11" s="21">
        <f t="shared" si="1"/>
        <v>251.99999999999997</v>
      </c>
    </row>
    <row r="12" spans="1:26" s="12" customFormat="1" ht="25.5" x14ac:dyDescent="0.25">
      <c r="A12" s="5">
        <v>7</v>
      </c>
      <c r="B12" s="22" t="s">
        <v>13</v>
      </c>
      <c r="C12" s="9" t="s">
        <v>34</v>
      </c>
      <c r="D12" s="9">
        <f>2*30</f>
        <v>60</v>
      </c>
      <c r="E12" s="9">
        <f t="shared" si="3"/>
        <v>72</v>
      </c>
      <c r="F12" s="11">
        <v>0.7</v>
      </c>
      <c r="G12" s="29"/>
      <c r="H12" s="27">
        <f t="shared" si="2"/>
        <v>0</v>
      </c>
      <c r="I12" s="21">
        <f t="shared" si="0"/>
        <v>230.99999999999997</v>
      </c>
      <c r="J12" s="21">
        <f t="shared" si="0"/>
        <v>178.5</v>
      </c>
      <c r="K12" s="21">
        <f t="shared" si="0"/>
        <v>84</v>
      </c>
      <c r="L12" s="21">
        <f t="shared" si="0"/>
        <v>159.6</v>
      </c>
      <c r="M12" s="21">
        <f t="shared" si="0"/>
        <v>159.6</v>
      </c>
      <c r="N12" s="21">
        <f t="shared" si="0"/>
        <v>315</v>
      </c>
      <c r="O12" s="21">
        <f t="shared" si="0"/>
        <v>315</v>
      </c>
      <c r="P12" s="21">
        <f t="shared" si="0"/>
        <v>168</v>
      </c>
      <c r="Q12" s="21">
        <f t="shared" si="0"/>
        <v>294</v>
      </c>
      <c r="R12" s="21">
        <f t="shared" si="0"/>
        <v>327.59999999999997</v>
      </c>
      <c r="S12" s="21">
        <f t="shared" si="1"/>
        <v>149.1</v>
      </c>
      <c r="T12" s="21">
        <f t="shared" si="1"/>
        <v>168</v>
      </c>
      <c r="U12" s="21">
        <f t="shared" si="1"/>
        <v>157.5</v>
      </c>
      <c r="V12" s="21">
        <f t="shared" si="1"/>
        <v>157.5</v>
      </c>
      <c r="W12" s="21">
        <f t="shared" si="1"/>
        <v>235.2</v>
      </c>
      <c r="X12" s="21">
        <f t="shared" si="1"/>
        <v>168</v>
      </c>
      <c r="Y12" s="35">
        <f t="shared" si="1"/>
        <v>175</v>
      </c>
      <c r="Z12" s="21">
        <f t="shared" si="1"/>
        <v>251.99999999999997</v>
      </c>
    </row>
    <row r="13" spans="1:26" s="12" customFormat="1" ht="25.5" x14ac:dyDescent="0.25">
      <c r="A13" s="5">
        <v>8</v>
      </c>
      <c r="B13" s="22" t="s">
        <v>14</v>
      </c>
      <c r="C13" s="9" t="s">
        <v>35</v>
      </c>
      <c r="D13" s="9">
        <f>0.5*30</f>
        <v>15</v>
      </c>
      <c r="E13" s="9">
        <f t="shared" si="3"/>
        <v>18</v>
      </c>
      <c r="F13" s="11">
        <v>0.7</v>
      </c>
      <c r="G13" s="29"/>
      <c r="H13" s="27">
        <f t="shared" si="2"/>
        <v>0</v>
      </c>
      <c r="I13" s="21">
        <f t="shared" si="0"/>
        <v>230.99999999999997</v>
      </c>
      <c r="J13" s="21">
        <f t="shared" si="0"/>
        <v>178.5</v>
      </c>
      <c r="K13" s="21">
        <f t="shared" si="0"/>
        <v>84</v>
      </c>
      <c r="L13" s="21">
        <f t="shared" si="0"/>
        <v>159.6</v>
      </c>
      <c r="M13" s="21">
        <f t="shared" si="0"/>
        <v>159.6</v>
      </c>
      <c r="N13" s="21">
        <f t="shared" si="0"/>
        <v>315</v>
      </c>
      <c r="O13" s="21">
        <f t="shared" si="0"/>
        <v>315</v>
      </c>
      <c r="P13" s="21">
        <f t="shared" si="0"/>
        <v>168</v>
      </c>
      <c r="Q13" s="21">
        <f t="shared" si="0"/>
        <v>294</v>
      </c>
      <c r="R13" s="21">
        <f t="shared" si="0"/>
        <v>327.59999999999997</v>
      </c>
      <c r="S13" s="21">
        <f t="shared" si="1"/>
        <v>149.1</v>
      </c>
      <c r="T13" s="21">
        <f t="shared" si="1"/>
        <v>168</v>
      </c>
      <c r="U13" s="21">
        <f t="shared" si="1"/>
        <v>157.5</v>
      </c>
      <c r="V13" s="21">
        <f t="shared" si="1"/>
        <v>157.5</v>
      </c>
      <c r="W13" s="21">
        <f t="shared" si="1"/>
        <v>235.2</v>
      </c>
      <c r="X13" s="21">
        <f t="shared" si="1"/>
        <v>168</v>
      </c>
      <c r="Y13" s="35">
        <f t="shared" si="1"/>
        <v>175</v>
      </c>
      <c r="Z13" s="21">
        <f t="shared" si="1"/>
        <v>251.99999999999997</v>
      </c>
    </row>
    <row r="14" spans="1:26" s="12" customFormat="1" ht="38.25" x14ac:dyDescent="0.25">
      <c r="A14" s="5">
        <v>9</v>
      </c>
      <c r="B14" s="22" t="s">
        <v>15</v>
      </c>
      <c r="C14" s="9" t="s">
        <v>36</v>
      </c>
      <c r="D14" s="9">
        <f>0.5*30</f>
        <v>15</v>
      </c>
      <c r="E14" s="9">
        <f t="shared" si="3"/>
        <v>18</v>
      </c>
      <c r="F14" s="11">
        <v>0.7</v>
      </c>
      <c r="G14" s="29"/>
      <c r="H14" s="27">
        <f t="shared" si="2"/>
        <v>0</v>
      </c>
      <c r="I14" s="21">
        <f t="shared" si="0"/>
        <v>230.99999999999997</v>
      </c>
      <c r="J14" s="21">
        <f t="shared" si="0"/>
        <v>178.5</v>
      </c>
      <c r="K14" s="21">
        <f t="shared" si="0"/>
        <v>84</v>
      </c>
      <c r="L14" s="21">
        <f t="shared" si="0"/>
        <v>159.6</v>
      </c>
      <c r="M14" s="21">
        <f t="shared" si="0"/>
        <v>159.6</v>
      </c>
      <c r="N14" s="21">
        <f t="shared" si="0"/>
        <v>315</v>
      </c>
      <c r="O14" s="21">
        <f t="shared" si="0"/>
        <v>315</v>
      </c>
      <c r="P14" s="21">
        <f t="shared" si="0"/>
        <v>168</v>
      </c>
      <c r="Q14" s="21">
        <f t="shared" si="0"/>
        <v>294</v>
      </c>
      <c r="R14" s="21">
        <f t="shared" si="0"/>
        <v>327.59999999999997</v>
      </c>
      <c r="S14" s="21">
        <f t="shared" si="1"/>
        <v>149.1</v>
      </c>
      <c r="T14" s="21">
        <f t="shared" si="1"/>
        <v>168</v>
      </c>
      <c r="U14" s="21">
        <f t="shared" si="1"/>
        <v>157.5</v>
      </c>
      <c r="V14" s="21">
        <f t="shared" si="1"/>
        <v>157.5</v>
      </c>
      <c r="W14" s="21">
        <f t="shared" si="1"/>
        <v>235.2</v>
      </c>
      <c r="X14" s="21">
        <f t="shared" si="1"/>
        <v>168</v>
      </c>
      <c r="Y14" s="35">
        <f t="shared" si="1"/>
        <v>175</v>
      </c>
      <c r="Z14" s="21">
        <f t="shared" si="1"/>
        <v>251.99999999999997</v>
      </c>
    </row>
    <row r="15" spans="1:26" s="12" customFormat="1" ht="25.5" x14ac:dyDescent="0.25">
      <c r="A15" s="5">
        <v>10</v>
      </c>
      <c r="B15" s="22" t="s">
        <v>76</v>
      </c>
      <c r="C15" s="9" t="s">
        <v>37</v>
      </c>
      <c r="D15" s="9">
        <f>1*100</f>
        <v>100</v>
      </c>
      <c r="E15" s="9">
        <f t="shared" si="3"/>
        <v>120</v>
      </c>
      <c r="F15" s="11">
        <v>0.85</v>
      </c>
      <c r="G15" s="29"/>
      <c r="H15" s="27">
        <f t="shared" si="2"/>
        <v>0</v>
      </c>
      <c r="I15" s="21">
        <f t="shared" si="0"/>
        <v>280.5</v>
      </c>
      <c r="J15" s="21">
        <f t="shared" si="0"/>
        <v>216.75</v>
      </c>
      <c r="K15" s="21">
        <f t="shared" si="0"/>
        <v>102</v>
      </c>
      <c r="L15" s="21">
        <f t="shared" si="0"/>
        <v>193.79999999999998</v>
      </c>
      <c r="M15" s="21">
        <f t="shared" si="0"/>
        <v>193.79999999999998</v>
      </c>
      <c r="N15" s="21">
        <f t="shared" si="0"/>
        <v>382.5</v>
      </c>
      <c r="O15" s="21">
        <f t="shared" si="0"/>
        <v>382.5</v>
      </c>
      <c r="P15" s="21">
        <f t="shared" si="0"/>
        <v>204</v>
      </c>
      <c r="Q15" s="21">
        <f t="shared" si="0"/>
        <v>357</v>
      </c>
      <c r="R15" s="21">
        <f t="shared" si="0"/>
        <v>397.8</v>
      </c>
      <c r="S15" s="21">
        <f t="shared" si="1"/>
        <v>181.04999999999998</v>
      </c>
      <c r="T15" s="21">
        <f t="shared" si="1"/>
        <v>204</v>
      </c>
      <c r="U15" s="21">
        <f t="shared" si="1"/>
        <v>191.25</v>
      </c>
      <c r="V15" s="21">
        <f t="shared" si="1"/>
        <v>191.25</v>
      </c>
      <c r="W15" s="21">
        <f t="shared" si="1"/>
        <v>285.59999999999997</v>
      </c>
      <c r="X15" s="21">
        <f t="shared" si="1"/>
        <v>204</v>
      </c>
      <c r="Y15" s="35">
        <f t="shared" si="1"/>
        <v>212.5</v>
      </c>
      <c r="Z15" s="21">
        <f t="shared" si="1"/>
        <v>306</v>
      </c>
    </row>
    <row r="16" spans="1:26" s="12" customFormat="1" ht="25.5" x14ac:dyDescent="0.25">
      <c r="A16" s="5">
        <v>11</v>
      </c>
      <c r="B16" s="22" t="s">
        <v>77</v>
      </c>
      <c r="C16" s="9" t="s">
        <v>37</v>
      </c>
      <c r="D16" s="9">
        <f>0.5*100</f>
        <v>50</v>
      </c>
      <c r="E16" s="9">
        <f t="shared" si="3"/>
        <v>60</v>
      </c>
      <c r="F16" s="11">
        <v>0.85</v>
      </c>
      <c r="G16" s="29"/>
      <c r="H16" s="27">
        <f t="shared" si="2"/>
        <v>0</v>
      </c>
      <c r="I16" s="21">
        <f t="shared" ref="I16:R25" si="4">$F16*I$5</f>
        <v>280.5</v>
      </c>
      <c r="J16" s="21">
        <f t="shared" si="4"/>
        <v>216.75</v>
      </c>
      <c r="K16" s="21">
        <f t="shared" si="4"/>
        <v>102</v>
      </c>
      <c r="L16" s="21">
        <f t="shared" si="4"/>
        <v>193.79999999999998</v>
      </c>
      <c r="M16" s="21">
        <f t="shared" si="4"/>
        <v>193.79999999999998</v>
      </c>
      <c r="N16" s="21">
        <f t="shared" si="4"/>
        <v>382.5</v>
      </c>
      <c r="O16" s="21">
        <f t="shared" si="4"/>
        <v>382.5</v>
      </c>
      <c r="P16" s="21">
        <f t="shared" si="4"/>
        <v>204</v>
      </c>
      <c r="Q16" s="21">
        <f t="shared" si="4"/>
        <v>357</v>
      </c>
      <c r="R16" s="21">
        <f t="shared" si="4"/>
        <v>397.8</v>
      </c>
      <c r="S16" s="21">
        <f t="shared" ref="S16:Z25" si="5">$F16*S$5</f>
        <v>181.04999999999998</v>
      </c>
      <c r="T16" s="21">
        <f t="shared" si="5"/>
        <v>204</v>
      </c>
      <c r="U16" s="21">
        <f t="shared" si="5"/>
        <v>191.25</v>
      </c>
      <c r="V16" s="21">
        <f t="shared" si="5"/>
        <v>191.25</v>
      </c>
      <c r="W16" s="21">
        <f t="shared" si="5"/>
        <v>285.59999999999997</v>
      </c>
      <c r="X16" s="21">
        <f t="shared" si="5"/>
        <v>204</v>
      </c>
      <c r="Y16" s="35">
        <f t="shared" si="5"/>
        <v>212.5</v>
      </c>
      <c r="Z16" s="21">
        <f t="shared" si="5"/>
        <v>306</v>
      </c>
    </row>
    <row r="17" spans="1:28" s="12" customFormat="1" ht="38.25" x14ac:dyDescent="0.25">
      <c r="A17" s="5">
        <v>12</v>
      </c>
      <c r="B17" s="22" t="s">
        <v>32</v>
      </c>
      <c r="C17" s="9" t="s">
        <v>38</v>
      </c>
      <c r="D17" s="9">
        <f>1*10</f>
        <v>10</v>
      </c>
      <c r="E17" s="9">
        <f t="shared" si="3"/>
        <v>12</v>
      </c>
      <c r="F17" s="11">
        <v>0.3</v>
      </c>
      <c r="G17" s="29"/>
      <c r="H17" s="27">
        <f t="shared" si="2"/>
        <v>0</v>
      </c>
      <c r="I17" s="21">
        <f t="shared" si="4"/>
        <v>99</v>
      </c>
      <c r="J17" s="21">
        <f t="shared" si="4"/>
        <v>76.5</v>
      </c>
      <c r="K17" s="21">
        <f t="shared" si="4"/>
        <v>36</v>
      </c>
      <c r="L17" s="21">
        <f t="shared" si="4"/>
        <v>68.399999999999991</v>
      </c>
      <c r="M17" s="21">
        <f t="shared" si="4"/>
        <v>68.399999999999991</v>
      </c>
      <c r="N17" s="21">
        <f t="shared" si="4"/>
        <v>135</v>
      </c>
      <c r="O17" s="21">
        <f t="shared" si="4"/>
        <v>135</v>
      </c>
      <c r="P17" s="21">
        <f t="shared" si="4"/>
        <v>72</v>
      </c>
      <c r="Q17" s="21">
        <f t="shared" si="4"/>
        <v>126</v>
      </c>
      <c r="R17" s="21">
        <f t="shared" si="4"/>
        <v>140.4</v>
      </c>
      <c r="S17" s="21">
        <f t="shared" si="5"/>
        <v>63.9</v>
      </c>
      <c r="T17" s="21">
        <f t="shared" si="5"/>
        <v>72</v>
      </c>
      <c r="U17" s="21">
        <f t="shared" si="5"/>
        <v>67.5</v>
      </c>
      <c r="V17" s="21">
        <f t="shared" si="5"/>
        <v>67.5</v>
      </c>
      <c r="W17" s="21">
        <f t="shared" si="5"/>
        <v>100.8</v>
      </c>
      <c r="X17" s="21">
        <f t="shared" si="5"/>
        <v>72</v>
      </c>
      <c r="Y17" s="35">
        <f t="shared" si="5"/>
        <v>75</v>
      </c>
      <c r="Z17" s="21">
        <f t="shared" si="5"/>
        <v>108</v>
      </c>
    </row>
    <row r="18" spans="1:28" s="12" customFormat="1" ht="38.25" x14ac:dyDescent="0.25">
      <c r="A18" s="5">
        <v>13</v>
      </c>
      <c r="B18" s="22" t="s">
        <v>33</v>
      </c>
      <c r="C18" s="9" t="s">
        <v>39</v>
      </c>
      <c r="D18" s="9">
        <f>1*15</f>
        <v>15</v>
      </c>
      <c r="E18" s="9">
        <f t="shared" si="3"/>
        <v>18</v>
      </c>
      <c r="F18" s="11">
        <v>0.3</v>
      </c>
      <c r="G18" s="29"/>
      <c r="H18" s="27">
        <f t="shared" si="2"/>
        <v>0</v>
      </c>
      <c r="I18" s="21">
        <f t="shared" si="4"/>
        <v>99</v>
      </c>
      <c r="J18" s="21">
        <f t="shared" si="4"/>
        <v>76.5</v>
      </c>
      <c r="K18" s="21">
        <f t="shared" si="4"/>
        <v>36</v>
      </c>
      <c r="L18" s="21">
        <f t="shared" si="4"/>
        <v>68.399999999999991</v>
      </c>
      <c r="M18" s="21">
        <f t="shared" si="4"/>
        <v>68.399999999999991</v>
      </c>
      <c r="N18" s="21">
        <f t="shared" si="4"/>
        <v>135</v>
      </c>
      <c r="O18" s="21">
        <f t="shared" si="4"/>
        <v>135</v>
      </c>
      <c r="P18" s="21">
        <f t="shared" si="4"/>
        <v>72</v>
      </c>
      <c r="Q18" s="21">
        <f t="shared" si="4"/>
        <v>126</v>
      </c>
      <c r="R18" s="21">
        <f t="shared" si="4"/>
        <v>140.4</v>
      </c>
      <c r="S18" s="21">
        <f t="shared" si="5"/>
        <v>63.9</v>
      </c>
      <c r="T18" s="21">
        <f t="shared" si="5"/>
        <v>72</v>
      </c>
      <c r="U18" s="21">
        <f t="shared" si="5"/>
        <v>67.5</v>
      </c>
      <c r="V18" s="21">
        <f t="shared" si="5"/>
        <v>67.5</v>
      </c>
      <c r="W18" s="21">
        <f t="shared" si="5"/>
        <v>100.8</v>
      </c>
      <c r="X18" s="21">
        <f t="shared" si="5"/>
        <v>72</v>
      </c>
      <c r="Y18" s="35">
        <f t="shared" si="5"/>
        <v>75</v>
      </c>
      <c r="Z18" s="21">
        <f t="shared" si="5"/>
        <v>108</v>
      </c>
      <c r="AB18" s="12">
        <f>72/18</f>
        <v>4</v>
      </c>
    </row>
    <row r="19" spans="1:28" s="12" customFormat="1" ht="38.25" x14ac:dyDescent="0.25">
      <c r="A19" s="5">
        <v>14</v>
      </c>
      <c r="B19" s="22" t="s">
        <v>16</v>
      </c>
      <c r="C19" s="9" t="s">
        <v>40</v>
      </c>
      <c r="D19" s="9">
        <f>1*10</f>
        <v>10</v>
      </c>
      <c r="E19" s="9">
        <f t="shared" si="3"/>
        <v>12</v>
      </c>
      <c r="F19" s="11">
        <v>0.6</v>
      </c>
      <c r="G19" s="29"/>
      <c r="H19" s="27">
        <f t="shared" si="2"/>
        <v>0</v>
      </c>
      <c r="I19" s="21">
        <f t="shared" si="4"/>
        <v>198</v>
      </c>
      <c r="J19" s="21">
        <f t="shared" si="4"/>
        <v>153</v>
      </c>
      <c r="K19" s="21">
        <f t="shared" si="4"/>
        <v>72</v>
      </c>
      <c r="L19" s="21">
        <f t="shared" si="4"/>
        <v>136.79999999999998</v>
      </c>
      <c r="M19" s="21">
        <f t="shared" si="4"/>
        <v>136.79999999999998</v>
      </c>
      <c r="N19" s="21">
        <f t="shared" si="4"/>
        <v>270</v>
      </c>
      <c r="O19" s="21">
        <f t="shared" si="4"/>
        <v>270</v>
      </c>
      <c r="P19" s="21">
        <f t="shared" si="4"/>
        <v>144</v>
      </c>
      <c r="Q19" s="21">
        <f t="shared" si="4"/>
        <v>252</v>
      </c>
      <c r="R19" s="21">
        <f t="shared" si="4"/>
        <v>280.8</v>
      </c>
      <c r="S19" s="21">
        <f t="shared" si="5"/>
        <v>127.8</v>
      </c>
      <c r="T19" s="21">
        <f t="shared" si="5"/>
        <v>144</v>
      </c>
      <c r="U19" s="21">
        <f t="shared" si="5"/>
        <v>135</v>
      </c>
      <c r="V19" s="21">
        <f t="shared" si="5"/>
        <v>135</v>
      </c>
      <c r="W19" s="21">
        <f t="shared" si="5"/>
        <v>201.6</v>
      </c>
      <c r="X19" s="21">
        <f t="shared" si="5"/>
        <v>144</v>
      </c>
      <c r="Y19" s="35">
        <f t="shared" si="5"/>
        <v>150</v>
      </c>
      <c r="Z19" s="21">
        <f t="shared" si="5"/>
        <v>216</v>
      </c>
    </row>
    <row r="20" spans="1:28" s="12" customFormat="1" ht="38.25" x14ac:dyDescent="0.25">
      <c r="A20" s="5">
        <v>15</v>
      </c>
      <c r="B20" s="22" t="s">
        <v>9</v>
      </c>
      <c r="C20" s="9" t="s">
        <v>41</v>
      </c>
      <c r="D20" s="9">
        <f>1*30</f>
        <v>30</v>
      </c>
      <c r="E20" s="9">
        <f t="shared" si="3"/>
        <v>36</v>
      </c>
      <c r="F20" s="11">
        <v>0.4</v>
      </c>
      <c r="G20" s="29"/>
      <c r="H20" s="27">
        <f t="shared" si="2"/>
        <v>0</v>
      </c>
      <c r="I20" s="21">
        <f t="shared" si="4"/>
        <v>132</v>
      </c>
      <c r="J20" s="21">
        <f t="shared" si="4"/>
        <v>102</v>
      </c>
      <c r="K20" s="21">
        <f t="shared" si="4"/>
        <v>48</v>
      </c>
      <c r="L20" s="21">
        <f t="shared" si="4"/>
        <v>91.2</v>
      </c>
      <c r="M20" s="21">
        <f t="shared" si="4"/>
        <v>91.2</v>
      </c>
      <c r="N20" s="21">
        <f t="shared" si="4"/>
        <v>180</v>
      </c>
      <c r="O20" s="21">
        <f t="shared" si="4"/>
        <v>180</v>
      </c>
      <c r="P20" s="21">
        <f t="shared" si="4"/>
        <v>96</v>
      </c>
      <c r="Q20" s="21">
        <f t="shared" si="4"/>
        <v>168</v>
      </c>
      <c r="R20" s="21">
        <f t="shared" si="4"/>
        <v>187.20000000000002</v>
      </c>
      <c r="S20" s="21">
        <f t="shared" si="5"/>
        <v>85.2</v>
      </c>
      <c r="T20" s="21">
        <f t="shared" si="5"/>
        <v>96</v>
      </c>
      <c r="U20" s="21">
        <f t="shared" si="5"/>
        <v>90</v>
      </c>
      <c r="V20" s="21">
        <f t="shared" si="5"/>
        <v>90</v>
      </c>
      <c r="W20" s="21">
        <f t="shared" si="5"/>
        <v>134.4</v>
      </c>
      <c r="X20" s="21">
        <f t="shared" si="5"/>
        <v>96</v>
      </c>
      <c r="Y20" s="35">
        <f t="shared" si="5"/>
        <v>100</v>
      </c>
      <c r="Z20" s="21">
        <f t="shared" si="5"/>
        <v>144</v>
      </c>
    </row>
    <row r="21" spans="1:28" s="12" customFormat="1" ht="25.5" x14ac:dyDescent="0.25">
      <c r="A21" s="5">
        <v>16</v>
      </c>
      <c r="B21" s="22" t="s">
        <v>10</v>
      </c>
      <c r="C21" s="9" t="s">
        <v>41</v>
      </c>
      <c r="D21" s="9">
        <f>0.5*30</f>
        <v>15</v>
      </c>
      <c r="E21" s="9">
        <f t="shared" si="3"/>
        <v>18</v>
      </c>
      <c r="F21" s="11">
        <v>0.4</v>
      </c>
      <c r="G21" s="29"/>
      <c r="H21" s="27">
        <f t="shared" si="2"/>
        <v>0</v>
      </c>
      <c r="I21" s="21">
        <f t="shared" si="4"/>
        <v>132</v>
      </c>
      <c r="J21" s="21">
        <f t="shared" si="4"/>
        <v>102</v>
      </c>
      <c r="K21" s="21">
        <f t="shared" si="4"/>
        <v>48</v>
      </c>
      <c r="L21" s="21">
        <f t="shared" si="4"/>
        <v>91.2</v>
      </c>
      <c r="M21" s="21">
        <f t="shared" si="4"/>
        <v>91.2</v>
      </c>
      <c r="N21" s="21">
        <f t="shared" si="4"/>
        <v>180</v>
      </c>
      <c r="O21" s="21">
        <f t="shared" si="4"/>
        <v>180</v>
      </c>
      <c r="P21" s="21">
        <f t="shared" si="4"/>
        <v>96</v>
      </c>
      <c r="Q21" s="21">
        <f t="shared" si="4"/>
        <v>168</v>
      </c>
      <c r="R21" s="21">
        <f t="shared" si="4"/>
        <v>187.20000000000002</v>
      </c>
      <c r="S21" s="21">
        <f t="shared" si="5"/>
        <v>85.2</v>
      </c>
      <c r="T21" s="21">
        <f t="shared" si="5"/>
        <v>96</v>
      </c>
      <c r="U21" s="21">
        <f t="shared" si="5"/>
        <v>90</v>
      </c>
      <c r="V21" s="21">
        <f t="shared" si="5"/>
        <v>90</v>
      </c>
      <c r="W21" s="21">
        <f t="shared" si="5"/>
        <v>134.4</v>
      </c>
      <c r="X21" s="21">
        <f t="shared" si="5"/>
        <v>96</v>
      </c>
      <c r="Y21" s="35">
        <f t="shared" si="5"/>
        <v>100</v>
      </c>
      <c r="Z21" s="21">
        <f t="shared" si="5"/>
        <v>144</v>
      </c>
    </row>
    <row r="22" spans="1:28" s="12" customFormat="1" ht="25.5" x14ac:dyDescent="0.25">
      <c r="A22" s="5">
        <v>17</v>
      </c>
      <c r="B22" s="22" t="s">
        <v>28</v>
      </c>
      <c r="C22" s="9" t="s">
        <v>43</v>
      </c>
      <c r="D22" s="9">
        <f>1.5*1</f>
        <v>1.5</v>
      </c>
      <c r="E22" s="9">
        <f t="shared" si="3"/>
        <v>1.7999999999999998</v>
      </c>
      <c r="F22" s="11">
        <v>0.4</v>
      </c>
      <c r="G22" s="29"/>
      <c r="H22" s="27">
        <f t="shared" si="2"/>
        <v>0</v>
      </c>
      <c r="I22" s="21">
        <f t="shared" si="4"/>
        <v>132</v>
      </c>
      <c r="J22" s="21">
        <f t="shared" si="4"/>
        <v>102</v>
      </c>
      <c r="K22" s="21">
        <f t="shared" si="4"/>
        <v>48</v>
      </c>
      <c r="L22" s="21">
        <f t="shared" si="4"/>
        <v>91.2</v>
      </c>
      <c r="M22" s="21">
        <f t="shared" si="4"/>
        <v>91.2</v>
      </c>
      <c r="N22" s="21">
        <f t="shared" si="4"/>
        <v>180</v>
      </c>
      <c r="O22" s="21">
        <f t="shared" si="4"/>
        <v>180</v>
      </c>
      <c r="P22" s="21">
        <f t="shared" si="4"/>
        <v>96</v>
      </c>
      <c r="Q22" s="21">
        <f t="shared" si="4"/>
        <v>168</v>
      </c>
      <c r="R22" s="21">
        <f t="shared" si="4"/>
        <v>187.20000000000002</v>
      </c>
      <c r="S22" s="21">
        <f t="shared" si="5"/>
        <v>85.2</v>
      </c>
      <c r="T22" s="21">
        <f t="shared" si="5"/>
        <v>96</v>
      </c>
      <c r="U22" s="21">
        <f t="shared" si="5"/>
        <v>90</v>
      </c>
      <c r="V22" s="21">
        <f t="shared" si="5"/>
        <v>90</v>
      </c>
      <c r="W22" s="21">
        <f t="shared" si="5"/>
        <v>134.4</v>
      </c>
      <c r="X22" s="21">
        <f t="shared" si="5"/>
        <v>96</v>
      </c>
      <c r="Y22" s="35">
        <f t="shared" si="5"/>
        <v>100</v>
      </c>
      <c r="Z22" s="21">
        <f t="shared" si="5"/>
        <v>144</v>
      </c>
    </row>
    <row r="23" spans="1:28" s="12" customFormat="1" ht="38.25" x14ac:dyDescent="0.25">
      <c r="A23" s="5">
        <v>18</v>
      </c>
      <c r="B23" s="22" t="s">
        <v>17</v>
      </c>
      <c r="C23" s="9" t="s">
        <v>42</v>
      </c>
      <c r="D23" s="9">
        <v>15</v>
      </c>
      <c r="E23" s="9">
        <f t="shared" si="3"/>
        <v>18</v>
      </c>
      <c r="F23" s="11">
        <v>0.3</v>
      </c>
      <c r="G23" s="29"/>
      <c r="H23" s="27">
        <f t="shared" si="2"/>
        <v>0</v>
      </c>
      <c r="I23" s="21">
        <f t="shared" si="4"/>
        <v>99</v>
      </c>
      <c r="J23" s="21">
        <f t="shared" si="4"/>
        <v>76.5</v>
      </c>
      <c r="K23" s="21">
        <f t="shared" si="4"/>
        <v>36</v>
      </c>
      <c r="L23" s="21">
        <f t="shared" si="4"/>
        <v>68.399999999999991</v>
      </c>
      <c r="M23" s="21">
        <f t="shared" si="4"/>
        <v>68.399999999999991</v>
      </c>
      <c r="N23" s="21">
        <f t="shared" si="4"/>
        <v>135</v>
      </c>
      <c r="O23" s="21">
        <f t="shared" si="4"/>
        <v>135</v>
      </c>
      <c r="P23" s="21">
        <f t="shared" si="4"/>
        <v>72</v>
      </c>
      <c r="Q23" s="21">
        <f t="shared" si="4"/>
        <v>126</v>
      </c>
      <c r="R23" s="21">
        <f t="shared" si="4"/>
        <v>140.4</v>
      </c>
      <c r="S23" s="21">
        <f t="shared" si="5"/>
        <v>63.9</v>
      </c>
      <c r="T23" s="21">
        <f t="shared" si="5"/>
        <v>72</v>
      </c>
      <c r="U23" s="21">
        <f t="shared" si="5"/>
        <v>67.5</v>
      </c>
      <c r="V23" s="21">
        <f t="shared" si="5"/>
        <v>67.5</v>
      </c>
      <c r="W23" s="21">
        <f t="shared" si="5"/>
        <v>100.8</v>
      </c>
      <c r="X23" s="21">
        <f t="shared" si="5"/>
        <v>72</v>
      </c>
      <c r="Y23" s="35">
        <f t="shared" si="5"/>
        <v>75</v>
      </c>
      <c r="Z23" s="21">
        <f t="shared" si="5"/>
        <v>108</v>
      </c>
    </row>
    <row r="24" spans="1:28" s="12" customFormat="1" ht="38.25" x14ac:dyDescent="0.25">
      <c r="A24" s="5">
        <v>19</v>
      </c>
      <c r="B24" s="22" t="s">
        <v>18</v>
      </c>
      <c r="C24" s="9" t="s">
        <v>42</v>
      </c>
      <c r="D24" s="9">
        <v>7.5</v>
      </c>
      <c r="E24" s="9">
        <f t="shared" si="3"/>
        <v>9</v>
      </c>
      <c r="F24" s="11">
        <v>0.3</v>
      </c>
      <c r="G24" s="29"/>
      <c r="H24" s="27">
        <f t="shared" si="2"/>
        <v>0</v>
      </c>
      <c r="I24" s="21">
        <f t="shared" si="4"/>
        <v>99</v>
      </c>
      <c r="J24" s="21">
        <f t="shared" si="4"/>
        <v>76.5</v>
      </c>
      <c r="K24" s="21">
        <f t="shared" si="4"/>
        <v>36</v>
      </c>
      <c r="L24" s="21">
        <f t="shared" si="4"/>
        <v>68.399999999999991</v>
      </c>
      <c r="M24" s="21">
        <f t="shared" si="4"/>
        <v>68.399999999999991</v>
      </c>
      <c r="N24" s="21">
        <f t="shared" si="4"/>
        <v>135</v>
      </c>
      <c r="O24" s="21">
        <f t="shared" si="4"/>
        <v>135</v>
      </c>
      <c r="P24" s="21">
        <f t="shared" si="4"/>
        <v>72</v>
      </c>
      <c r="Q24" s="21">
        <f t="shared" si="4"/>
        <v>126</v>
      </c>
      <c r="R24" s="21">
        <f t="shared" si="4"/>
        <v>140.4</v>
      </c>
      <c r="S24" s="21">
        <f t="shared" si="5"/>
        <v>63.9</v>
      </c>
      <c r="T24" s="21">
        <f t="shared" si="5"/>
        <v>72</v>
      </c>
      <c r="U24" s="21">
        <f t="shared" si="5"/>
        <v>67.5</v>
      </c>
      <c r="V24" s="21">
        <f t="shared" si="5"/>
        <v>67.5</v>
      </c>
      <c r="W24" s="21">
        <f t="shared" si="5"/>
        <v>100.8</v>
      </c>
      <c r="X24" s="21">
        <f t="shared" si="5"/>
        <v>72</v>
      </c>
      <c r="Y24" s="35">
        <f t="shared" si="5"/>
        <v>75</v>
      </c>
      <c r="Z24" s="21">
        <f t="shared" si="5"/>
        <v>108</v>
      </c>
    </row>
    <row r="25" spans="1:28" s="12" customFormat="1" ht="38.25" x14ac:dyDescent="0.25">
      <c r="A25" s="5">
        <v>20</v>
      </c>
      <c r="B25" s="22" t="s">
        <v>19</v>
      </c>
      <c r="C25" s="9" t="s">
        <v>44</v>
      </c>
      <c r="D25" s="9">
        <f>1*30</f>
        <v>30</v>
      </c>
      <c r="E25" s="9">
        <f t="shared" si="3"/>
        <v>36</v>
      </c>
      <c r="F25" s="11">
        <v>0.3</v>
      </c>
      <c r="G25" s="29"/>
      <c r="H25" s="27">
        <f t="shared" si="2"/>
        <v>0</v>
      </c>
      <c r="I25" s="21">
        <f t="shared" si="4"/>
        <v>99</v>
      </c>
      <c r="J25" s="21">
        <f t="shared" si="4"/>
        <v>76.5</v>
      </c>
      <c r="K25" s="21">
        <f t="shared" si="4"/>
        <v>36</v>
      </c>
      <c r="L25" s="21">
        <f t="shared" si="4"/>
        <v>68.399999999999991</v>
      </c>
      <c r="M25" s="21">
        <f t="shared" si="4"/>
        <v>68.399999999999991</v>
      </c>
      <c r="N25" s="21">
        <f t="shared" si="4"/>
        <v>135</v>
      </c>
      <c r="O25" s="21">
        <f t="shared" si="4"/>
        <v>135</v>
      </c>
      <c r="P25" s="21">
        <f t="shared" si="4"/>
        <v>72</v>
      </c>
      <c r="Q25" s="21">
        <f t="shared" si="4"/>
        <v>126</v>
      </c>
      <c r="R25" s="21">
        <f t="shared" si="4"/>
        <v>140.4</v>
      </c>
      <c r="S25" s="21">
        <f t="shared" si="5"/>
        <v>63.9</v>
      </c>
      <c r="T25" s="21">
        <f t="shared" si="5"/>
        <v>72</v>
      </c>
      <c r="U25" s="21">
        <f t="shared" si="5"/>
        <v>67.5</v>
      </c>
      <c r="V25" s="21">
        <f t="shared" si="5"/>
        <v>67.5</v>
      </c>
      <c r="W25" s="21">
        <f t="shared" si="5"/>
        <v>100.8</v>
      </c>
      <c r="X25" s="21">
        <f t="shared" si="5"/>
        <v>72</v>
      </c>
      <c r="Y25" s="35">
        <f t="shared" si="5"/>
        <v>75</v>
      </c>
      <c r="Z25" s="21">
        <f t="shared" si="5"/>
        <v>108</v>
      </c>
    </row>
    <row r="26" spans="1:28" s="12" customFormat="1" ht="38.25" x14ac:dyDescent="0.25">
      <c r="A26" s="5">
        <v>21</v>
      </c>
      <c r="B26" s="22" t="s">
        <v>20</v>
      </c>
      <c r="C26" s="9" t="s">
        <v>44</v>
      </c>
      <c r="D26" s="9">
        <f>0.5*30</f>
        <v>15</v>
      </c>
      <c r="E26" s="9">
        <f t="shared" si="3"/>
        <v>18</v>
      </c>
      <c r="F26" s="11">
        <v>0.3</v>
      </c>
      <c r="G26" s="29"/>
      <c r="H26" s="27">
        <f t="shared" si="2"/>
        <v>0</v>
      </c>
      <c r="I26" s="21">
        <f t="shared" ref="I26:R36" si="6">$F26*I$5</f>
        <v>99</v>
      </c>
      <c r="J26" s="21">
        <f t="shared" si="6"/>
        <v>76.5</v>
      </c>
      <c r="K26" s="21">
        <f t="shared" si="6"/>
        <v>36</v>
      </c>
      <c r="L26" s="21">
        <f t="shared" si="6"/>
        <v>68.399999999999991</v>
      </c>
      <c r="M26" s="21">
        <f t="shared" si="6"/>
        <v>68.399999999999991</v>
      </c>
      <c r="N26" s="21">
        <f t="shared" si="6"/>
        <v>135</v>
      </c>
      <c r="O26" s="21">
        <f t="shared" si="6"/>
        <v>135</v>
      </c>
      <c r="P26" s="21">
        <f t="shared" si="6"/>
        <v>72</v>
      </c>
      <c r="Q26" s="21">
        <f t="shared" si="6"/>
        <v>126</v>
      </c>
      <c r="R26" s="21">
        <f t="shared" si="6"/>
        <v>140.4</v>
      </c>
      <c r="S26" s="21">
        <f t="shared" ref="S26:Z36" si="7">$F26*S$5</f>
        <v>63.9</v>
      </c>
      <c r="T26" s="21">
        <f t="shared" si="7"/>
        <v>72</v>
      </c>
      <c r="U26" s="21">
        <f t="shared" si="7"/>
        <v>67.5</v>
      </c>
      <c r="V26" s="21">
        <f t="shared" si="7"/>
        <v>67.5</v>
      </c>
      <c r="W26" s="21">
        <f t="shared" si="7"/>
        <v>100.8</v>
      </c>
      <c r="X26" s="21">
        <f t="shared" si="7"/>
        <v>72</v>
      </c>
      <c r="Y26" s="35">
        <f t="shared" si="7"/>
        <v>75</v>
      </c>
      <c r="Z26" s="21">
        <f t="shared" si="7"/>
        <v>108</v>
      </c>
    </row>
    <row r="27" spans="1:28" s="12" customFormat="1" ht="38.25" x14ac:dyDescent="0.25">
      <c r="A27" s="5">
        <v>22</v>
      </c>
      <c r="B27" s="22" t="s">
        <v>21</v>
      </c>
      <c r="C27" s="9" t="s">
        <v>44</v>
      </c>
      <c r="D27" s="9">
        <f>0.25*30</f>
        <v>7.5</v>
      </c>
      <c r="E27" s="9">
        <f t="shared" si="3"/>
        <v>9</v>
      </c>
      <c r="F27" s="11">
        <v>0.3</v>
      </c>
      <c r="G27" s="29"/>
      <c r="H27" s="27">
        <f t="shared" si="2"/>
        <v>0</v>
      </c>
      <c r="I27" s="21">
        <f t="shared" si="6"/>
        <v>99</v>
      </c>
      <c r="J27" s="21">
        <f t="shared" si="6"/>
        <v>76.5</v>
      </c>
      <c r="K27" s="21">
        <f t="shared" si="6"/>
        <v>36</v>
      </c>
      <c r="L27" s="21">
        <f t="shared" si="6"/>
        <v>68.399999999999991</v>
      </c>
      <c r="M27" s="21">
        <f t="shared" si="6"/>
        <v>68.399999999999991</v>
      </c>
      <c r="N27" s="21">
        <f t="shared" si="6"/>
        <v>135</v>
      </c>
      <c r="O27" s="21">
        <f t="shared" si="6"/>
        <v>135</v>
      </c>
      <c r="P27" s="21">
        <f t="shared" si="6"/>
        <v>72</v>
      </c>
      <c r="Q27" s="21">
        <f t="shared" si="6"/>
        <v>126</v>
      </c>
      <c r="R27" s="21">
        <f t="shared" si="6"/>
        <v>140.4</v>
      </c>
      <c r="S27" s="21">
        <f t="shared" si="7"/>
        <v>63.9</v>
      </c>
      <c r="T27" s="21">
        <f t="shared" si="7"/>
        <v>72</v>
      </c>
      <c r="U27" s="21">
        <f t="shared" si="7"/>
        <v>67.5</v>
      </c>
      <c r="V27" s="21">
        <f t="shared" si="7"/>
        <v>67.5</v>
      </c>
      <c r="W27" s="21">
        <f t="shared" si="7"/>
        <v>100.8</v>
      </c>
      <c r="X27" s="21">
        <f t="shared" si="7"/>
        <v>72</v>
      </c>
      <c r="Y27" s="35">
        <f t="shared" si="7"/>
        <v>75</v>
      </c>
      <c r="Z27" s="21">
        <f t="shared" si="7"/>
        <v>108</v>
      </c>
    </row>
    <row r="28" spans="1:28" s="12" customFormat="1" ht="38.25" x14ac:dyDescent="0.25">
      <c r="A28" s="5">
        <v>23</v>
      </c>
      <c r="B28" s="22" t="s">
        <v>75</v>
      </c>
      <c r="C28" s="9" t="s">
        <v>45</v>
      </c>
      <c r="D28" s="9">
        <f>0.5*1</f>
        <v>0.5</v>
      </c>
      <c r="E28" s="9">
        <f t="shared" si="3"/>
        <v>0.6</v>
      </c>
      <c r="F28" s="11">
        <v>0.3</v>
      </c>
      <c r="G28" s="29"/>
      <c r="H28" s="27">
        <f t="shared" si="2"/>
        <v>0</v>
      </c>
      <c r="I28" s="21">
        <f t="shared" si="6"/>
        <v>99</v>
      </c>
      <c r="J28" s="21">
        <f t="shared" si="6"/>
        <v>76.5</v>
      </c>
      <c r="K28" s="21">
        <f t="shared" si="6"/>
        <v>36</v>
      </c>
      <c r="L28" s="21">
        <f t="shared" si="6"/>
        <v>68.399999999999991</v>
      </c>
      <c r="M28" s="21">
        <f t="shared" si="6"/>
        <v>68.399999999999991</v>
      </c>
      <c r="N28" s="21">
        <f t="shared" si="6"/>
        <v>135</v>
      </c>
      <c r="O28" s="21">
        <f t="shared" si="6"/>
        <v>135</v>
      </c>
      <c r="P28" s="21">
        <f t="shared" si="6"/>
        <v>72</v>
      </c>
      <c r="Q28" s="21">
        <f t="shared" si="6"/>
        <v>126</v>
      </c>
      <c r="R28" s="21">
        <f t="shared" si="6"/>
        <v>140.4</v>
      </c>
      <c r="S28" s="21">
        <f t="shared" si="7"/>
        <v>63.9</v>
      </c>
      <c r="T28" s="21">
        <f t="shared" si="7"/>
        <v>72</v>
      </c>
      <c r="U28" s="21">
        <f t="shared" si="7"/>
        <v>67.5</v>
      </c>
      <c r="V28" s="21">
        <f t="shared" si="7"/>
        <v>67.5</v>
      </c>
      <c r="W28" s="21">
        <f t="shared" si="7"/>
        <v>100.8</v>
      </c>
      <c r="X28" s="21">
        <f t="shared" si="7"/>
        <v>72</v>
      </c>
      <c r="Y28" s="35">
        <f t="shared" si="7"/>
        <v>75</v>
      </c>
      <c r="Z28" s="21">
        <f t="shared" si="7"/>
        <v>108</v>
      </c>
    </row>
    <row r="29" spans="1:28" s="12" customFormat="1" ht="38.25" x14ac:dyDescent="0.25">
      <c r="A29" s="5">
        <v>24</v>
      </c>
      <c r="B29" s="22" t="s">
        <v>22</v>
      </c>
      <c r="C29" s="9" t="s">
        <v>45</v>
      </c>
      <c r="D29" s="9">
        <f>1*1</f>
        <v>1</v>
      </c>
      <c r="E29" s="9">
        <f t="shared" si="3"/>
        <v>1.2</v>
      </c>
      <c r="F29" s="11">
        <v>0.4</v>
      </c>
      <c r="G29" s="29"/>
      <c r="H29" s="27">
        <f t="shared" si="2"/>
        <v>0</v>
      </c>
      <c r="I29" s="21">
        <f t="shared" si="6"/>
        <v>132</v>
      </c>
      <c r="J29" s="21">
        <f t="shared" si="6"/>
        <v>102</v>
      </c>
      <c r="K29" s="21">
        <f t="shared" si="6"/>
        <v>48</v>
      </c>
      <c r="L29" s="21">
        <f t="shared" si="6"/>
        <v>91.2</v>
      </c>
      <c r="M29" s="21">
        <f t="shared" si="6"/>
        <v>91.2</v>
      </c>
      <c r="N29" s="21">
        <f t="shared" si="6"/>
        <v>180</v>
      </c>
      <c r="O29" s="21">
        <f t="shared" si="6"/>
        <v>180</v>
      </c>
      <c r="P29" s="21">
        <f t="shared" si="6"/>
        <v>96</v>
      </c>
      <c r="Q29" s="21">
        <f t="shared" si="6"/>
        <v>168</v>
      </c>
      <c r="R29" s="21">
        <f t="shared" si="6"/>
        <v>187.20000000000002</v>
      </c>
      <c r="S29" s="21">
        <f t="shared" si="7"/>
        <v>85.2</v>
      </c>
      <c r="T29" s="21">
        <f t="shared" si="7"/>
        <v>96</v>
      </c>
      <c r="U29" s="21">
        <f t="shared" si="7"/>
        <v>90</v>
      </c>
      <c r="V29" s="21">
        <f t="shared" si="7"/>
        <v>90</v>
      </c>
      <c r="W29" s="21">
        <f t="shared" si="7"/>
        <v>134.4</v>
      </c>
      <c r="X29" s="21">
        <f t="shared" si="7"/>
        <v>96</v>
      </c>
      <c r="Y29" s="35">
        <f t="shared" si="7"/>
        <v>100</v>
      </c>
      <c r="Z29" s="21">
        <f t="shared" si="7"/>
        <v>144</v>
      </c>
    </row>
    <row r="30" spans="1:28" s="12" customFormat="1" ht="38.25" x14ac:dyDescent="0.25">
      <c r="A30" s="5">
        <v>25</v>
      </c>
      <c r="B30" s="22" t="s">
        <v>23</v>
      </c>
      <c r="C30" s="9" t="s">
        <v>45</v>
      </c>
      <c r="D30" s="9">
        <f>0.5*1</f>
        <v>0.5</v>
      </c>
      <c r="E30" s="9">
        <f t="shared" si="3"/>
        <v>0.6</v>
      </c>
      <c r="F30" s="11">
        <v>0.2</v>
      </c>
      <c r="G30" s="29"/>
      <c r="H30" s="27">
        <f t="shared" si="2"/>
        <v>0</v>
      </c>
      <c r="I30" s="21">
        <f t="shared" si="6"/>
        <v>66</v>
      </c>
      <c r="J30" s="21">
        <f t="shared" si="6"/>
        <v>51</v>
      </c>
      <c r="K30" s="21">
        <f t="shared" si="6"/>
        <v>24</v>
      </c>
      <c r="L30" s="21">
        <f t="shared" si="6"/>
        <v>45.6</v>
      </c>
      <c r="M30" s="21">
        <f t="shared" si="6"/>
        <v>45.6</v>
      </c>
      <c r="N30" s="21">
        <f t="shared" si="6"/>
        <v>90</v>
      </c>
      <c r="O30" s="21">
        <f t="shared" si="6"/>
        <v>90</v>
      </c>
      <c r="P30" s="21">
        <f t="shared" si="6"/>
        <v>48</v>
      </c>
      <c r="Q30" s="21">
        <f t="shared" si="6"/>
        <v>84</v>
      </c>
      <c r="R30" s="21">
        <f t="shared" si="6"/>
        <v>93.600000000000009</v>
      </c>
      <c r="S30" s="21">
        <f t="shared" si="7"/>
        <v>42.6</v>
      </c>
      <c r="T30" s="21">
        <f t="shared" si="7"/>
        <v>48</v>
      </c>
      <c r="U30" s="21">
        <f t="shared" si="7"/>
        <v>45</v>
      </c>
      <c r="V30" s="21">
        <f t="shared" si="7"/>
        <v>45</v>
      </c>
      <c r="W30" s="21">
        <f t="shared" si="7"/>
        <v>67.2</v>
      </c>
      <c r="X30" s="21">
        <f t="shared" si="7"/>
        <v>48</v>
      </c>
      <c r="Y30" s="35">
        <f t="shared" si="7"/>
        <v>50</v>
      </c>
      <c r="Z30" s="21">
        <f t="shared" si="7"/>
        <v>72</v>
      </c>
    </row>
    <row r="31" spans="1:28" s="12" customFormat="1" ht="38.25" x14ac:dyDescent="0.25">
      <c r="A31" s="5">
        <v>26</v>
      </c>
      <c r="B31" s="22" t="s">
        <v>24</v>
      </c>
      <c r="C31" s="9" t="s">
        <v>46</v>
      </c>
      <c r="D31" s="9">
        <f>1*1</f>
        <v>1</v>
      </c>
      <c r="E31" s="9">
        <f t="shared" si="3"/>
        <v>1.2</v>
      </c>
      <c r="F31" s="11">
        <v>0.3</v>
      </c>
      <c r="G31" s="29"/>
      <c r="H31" s="27">
        <f t="shared" si="2"/>
        <v>0</v>
      </c>
      <c r="I31" s="21">
        <f t="shared" si="6"/>
        <v>99</v>
      </c>
      <c r="J31" s="21">
        <f t="shared" si="6"/>
        <v>76.5</v>
      </c>
      <c r="K31" s="21">
        <f t="shared" si="6"/>
        <v>36</v>
      </c>
      <c r="L31" s="21">
        <f t="shared" si="6"/>
        <v>68.399999999999991</v>
      </c>
      <c r="M31" s="21">
        <f t="shared" si="6"/>
        <v>68.399999999999991</v>
      </c>
      <c r="N31" s="21">
        <f t="shared" si="6"/>
        <v>135</v>
      </c>
      <c r="O31" s="21">
        <f t="shared" si="6"/>
        <v>135</v>
      </c>
      <c r="P31" s="21">
        <f t="shared" si="6"/>
        <v>72</v>
      </c>
      <c r="Q31" s="21">
        <f t="shared" si="6"/>
        <v>126</v>
      </c>
      <c r="R31" s="21">
        <f t="shared" si="6"/>
        <v>140.4</v>
      </c>
      <c r="S31" s="21">
        <f t="shared" si="7"/>
        <v>63.9</v>
      </c>
      <c r="T31" s="21">
        <f t="shared" si="7"/>
        <v>72</v>
      </c>
      <c r="U31" s="21">
        <f t="shared" si="7"/>
        <v>67.5</v>
      </c>
      <c r="V31" s="21">
        <f t="shared" si="7"/>
        <v>67.5</v>
      </c>
      <c r="W31" s="21">
        <f t="shared" si="7"/>
        <v>100.8</v>
      </c>
      <c r="X31" s="21">
        <f t="shared" si="7"/>
        <v>72</v>
      </c>
      <c r="Y31" s="35">
        <f t="shared" si="7"/>
        <v>75</v>
      </c>
      <c r="Z31" s="21">
        <f t="shared" si="7"/>
        <v>108</v>
      </c>
    </row>
    <row r="32" spans="1:28" s="12" customFormat="1" ht="51" x14ac:dyDescent="0.25">
      <c r="A32" s="5">
        <v>27</v>
      </c>
      <c r="B32" s="22" t="s">
        <v>25</v>
      </c>
      <c r="C32" s="9" t="s">
        <v>47</v>
      </c>
      <c r="D32" s="9">
        <f>0.5*8*1</f>
        <v>4</v>
      </c>
      <c r="E32" s="9">
        <f t="shared" si="3"/>
        <v>4.8</v>
      </c>
      <c r="F32" s="11">
        <v>0.3</v>
      </c>
      <c r="G32" s="29"/>
      <c r="H32" s="27">
        <f t="shared" si="2"/>
        <v>0</v>
      </c>
      <c r="I32" s="21">
        <f t="shared" si="6"/>
        <v>99</v>
      </c>
      <c r="J32" s="21">
        <f t="shared" si="6"/>
        <v>76.5</v>
      </c>
      <c r="K32" s="21">
        <f t="shared" si="6"/>
        <v>36</v>
      </c>
      <c r="L32" s="21">
        <f t="shared" si="6"/>
        <v>68.399999999999991</v>
      </c>
      <c r="M32" s="21">
        <f t="shared" si="6"/>
        <v>68.399999999999991</v>
      </c>
      <c r="N32" s="21">
        <f t="shared" si="6"/>
        <v>135</v>
      </c>
      <c r="O32" s="21">
        <f t="shared" si="6"/>
        <v>135</v>
      </c>
      <c r="P32" s="21">
        <f t="shared" si="6"/>
        <v>72</v>
      </c>
      <c r="Q32" s="21">
        <f t="shared" si="6"/>
        <v>126</v>
      </c>
      <c r="R32" s="21">
        <f t="shared" si="6"/>
        <v>140.4</v>
      </c>
      <c r="S32" s="21">
        <f t="shared" si="7"/>
        <v>63.9</v>
      </c>
      <c r="T32" s="21">
        <f t="shared" si="7"/>
        <v>72</v>
      </c>
      <c r="U32" s="21">
        <f t="shared" si="7"/>
        <v>67.5</v>
      </c>
      <c r="V32" s="21">
        <f t="shared" si="7"/>
        <v>67.5</v>
      </c>
      <c r="W32" s="21">
        <f t="shared" si="7"/>
        <v>100.8</v>
      </c>
      <c r="X32" s="21">
        <f t="shared" si="7"/>
        <v>72</v>
      </c>
      <c r="Y32" s="35">
        <f t="shared" si="7"/>
        <v>75</v>
      </c>
      <c r="Z32" s="21">
        <f t="shared" si="7"/>
        <v>108</v>
      </c>
    </row>
    <row r="33" spans="1:26" s="12" customFormat="1" ht="38.25" x14ac:dyDescent="0.25">
      <c r="A33" s="5">
        <v>28</v>
      </c>
      <c r="B33" s="22" t="s">
        <v>26</v>
      </c>
      <c r="C33" s="9" t="s">
        <v>45</v>
      </c>
      <c r="D33" s="9">
        <f>1*1</f>
        <v>1</v>
      </c>
      <c r="E33" s="9">
        <f t="shared" si="3"/>
        <v>1.2</v>
      </c>
      <c r="F33" s="11">
        <v>0.4</v>
      </c>
      <c r="G33" s="29"/>
      <c r="H33" s="27">
        <f t="shared" si="2"/>
        <v>0</v>
      </c>
      <c r="I33" s="21">
        <f t="shared" si="6"/>
        <v>132</v>
      </c>
      <c r="J33" s="21">
        <f t="shared" si="6"/>
        <v>102</v>
      </c>
      <c r="K33" s="21">
        <f t="shared" si="6"/>
        <v>48</v>
      </c>
      <c r="L33" s="21">
        <f t="shared" si="6"/>
        <v>91.2</v>
      </c>
      <c r="M33" s="21">
        <f t="shared" si="6"/>
        <v>91.2</v>
      </c>
      <c r="N33" s="21">
        <f t="shared" si="6"/>
        <v>180</v>
      </c>
      <c r="O33" s="21">
        <f t="shared" si="6"/>
        <v>180</v>
      </c>
      <c r="P33" s="21">
        <f t="shared" si="6"/>
        <v>96</v>
      </c>
      <c r="Q33" s="21">
        <f t="shared" si="6"/>
        <v>168</v>
      </c>
      <c r="R33" s="21">
        <f t="shared" si="6"/>
        <v>187.20000000000002</v>
      </c>
      <c r="S33" s="21">
        <f t="shared" si="7"/>
        <v>85.2</v>
      </c>
      <c r="T33" s="21">
        <f t="shared" si="7"/>
        <v>96</v>
      </c>
      <c r="U33" s="21">
        <f t="shared" si="7"/>
        <v>90</v>
      </c>
      <c r="V33" s="21">
        <f t="shared" si="7"/>
        <v>90</v>
      </c>
      <c r="W33" s="21">
        <f t="shared" si="7"/>
        <v>134.4</v>
      </c>
      <c r="X33" s="21">
        <f t="shared" si="7"/>
        <v>96</v>
      </c>
      <c r="Y33" s="35">
        <f t="shared" si="7"/>
        <v>100</v>
      </c>
      <c r="Z33" s="21">
        <f t="shared" si="7"/>
        <v>144</v>
      </c>
    </row>
    <row r="34" spans="1:26" s="12" customFormat="1" ht="38.25" x14ac:dyDescent="0.25">
      <c r="A34" s="5">
        <v>29</v>
      </c>
      <c r="B34" s="22" t="s">
        <v>30</v>
      </c>
      <c r="C34" s="9" t="s">
        <v>48</v>
      </c>
      <c r="D34" s="9">
        <f>4*120</f>
        <v>480</v>
      </c>
      <c r="E34" s="9">
        <f t="shared" si="3"/>
        <v>576</v>
      </c>
      <c r="F34" s="11">
        <v>0.8</v>
      </c>
      <c r="G34" s="29"/>
      <c r="H34" s="27">
        <f t="shared" si="2"/>
        <v>0</v>
      </c>
      <c r="I34" s="21">
        <f t="shared" si="6"/>
        <v>264</v>
      </c>
      <c r="J34" s="21">
        <f t="shared" si="6"/>
        <v>204</v>
      </c>
      <c r="K34" s="21">
        <f t="shared" si="6"/>
        <v>96</v>
      </c>
      <c r="L34" s="21">
        <f t="shared" si="6"/>
        <v>182.4</v>
      </c>
      <c r="M34" s="21">
        <f t="shared" si="6"/>
        <v>182.4</v>
      </c>
      <c r="N34" s="21">
        <f t="shared" si="6"/>
        <v>360</v>
      </c>
      <c r="O34" s="21">
        <f t="shared" si="6"/>
        <v>360</v>
      </c>
      <c r="P34" s="21">
        <f t="shared" si="6"/>
        <v>192</v>
      </c>
      <c r="Q34" s="21">
        <f t="shared" si="6"/>
        <v>336</v>
      </c>
      <c r="R34" s="21">
        <f t="shared" si="6"/>
        <v>374.40000000000003</v>
      </c>
      <c r="S34" s="21">
        <f t="shared" si="7"/>
        <v>170.4</v>
      </c>
      <c r="T34" s="21">
        <f t="shared" si="7"/>
        <v>192</v>
      </c>
      <c r="U34" s="21">
        <f t="shared" si="7"/>
        <v>180</v>
      </c>
      <c r="V34" s="21">
        <f t="shared" si="7"/>
        <v>180</v>
      </c>
      <c r="W34" s="21">
        <f t="shared" si="7"/>
        <v>268.8</v>
      </c>
      <c r="X34" s="21">
        <f t="shared" si="7"/>
        <v>192</v>
      </c>
      <c r="Y34" s="35">
        <f t="shared" si="7"/>
        <v>200</v>
      </c>
      <c r="Z34" s="21">
        <f t="shared" si="7"/>
        <v>288</v>
      </c>
    </row>
    <row r="35" spans="1:26" s="12" customFormat="1" ht="38.25" x14ac:dyDescent="0.25">
      <c r="A35" s="5">
        <v>30</v>
      </c>
      <c r="B35" s="22" t="s">
        <v>31</v>
      </c>
      <c r="C35" s="9" t="s">
        <v>49</v>
      </c>
      <c r="D35" s="9">
        <f>1*120</f>
        <v>120</v>
      </c>
      <c r="E35" s="9">
        <f t="shared" si="3"/>
        <v>144</v>
      </c>
      <c r="F35" s="11">
        <v>0.5</v>
      </c>
      <c r="G35" s="29"/>
      <c r="H35" s="27">
        <f t="shared" si="2"/>
        <v>0</v>
      </c>
      <c r="I35" s="21">
        <f t="shared" si="6"/>
        <v>165</v>
      </c>
      <c r="J35" s="21">
        <f t="shared" si="6"/>
        <v>127.5</v>
      </c>
      <c r="K35" s="21">
        <f t="shared" si="6"/>
        <v>60</v>
      </c>
      <c r="L35" s="21">
        <f t="shared" si="6"/>
        <v>114</v>
      </c>
      <c r="M35" s="21">
        <f t="shared" si="6"/>
        <v>114</v>
      </c>
      <c r="N35" s="21">
        <f t="shared" si="6"/>
        <v>225</v>
      </c>
      <c r="O35" s="21">
        <f t="shared" si="6"/>
        <v>225</v>
      </c>
      <c r="P35" s="21">
        <f t="shared" si="6"/>
        <v>120</v>
      </c>
      <c r="Q35" s="21">
        <f t="shared" si="6"/>
        <v>210</v>
      </c>
      <c r="R35" s="21">
        <f t="shared" si="6"/>
        <v>234</v>
      </c>
      <c r="S35" s="21">
        <f t="shared" si="7"/>
        <v>106.5</v>
      </c>
      <c r="T35" s="21">
        <f t="shared" si="7"/>
        <v>120</v>
      </c>
      <c r="U35" s="21">
        <f t="shared" si="7"/>
        <v>112.5</v>
      </c>
      <c r="V35" s="21">
        <f t="shared" si="7"/>
        <v>112.5</v>
      </c>
      <c r="W35" s="21">
        <f t="shared" si="7"/>
        <v>168</v>
      </c>
      <c r="X35" s="21">
        <f t="shared" si="7"/>
        <v>120</v>
      </c>
      <c r="Y35" s="35">
        <f t="shared" si="7"/>
        <v>125</v>
      </c>
      <c r="Z35" s="21">
        <f t="shared" si="7"/>
        <v>180</v>
      </c>
    </row>
    <row r="36" spans="1:26" s="12" customFormat="1" ht="25.5" x14ac:dyDescent="0.25">
      <c r="A36" s="5">
        <v>31</v>
      </c>
      <c r="B36" s="22" t="s">
        <v>7</v>
      </c>
      <c r="C36" s="9" t="s">
        <v>50</v>
      </c>
      <c r="D36" s="13" t="s">
        <v>50</v>
      </c>
      <c r="E36" s="13"/>
      <c r="F36" s="11">
        <v>0.3</v>
      </c>
      <c r="G36" s="29"/>
      <c r="H36" s="27">
        <f t="shared" si="2"/>
        <v>0</v>
      </c>
      <c r="I36" s="21">
        <f t="shared" si="6"/>
        <v>99</v>
      </c>
      <c r="J36" s="21">
        <f t="shared" si="6"/>
        <v>76.5</v>
      </c>
      <c r="K36" s="21">
        <f t="shared" si="6"/>
        <v>36</v>
      </c>
      <c r="L36" s="21">
        <f t="shared" si="6"/>
        <v>68.399999999999991</v>
      </c>
      <c r="M36" s="21">
        <f t="shared" si="6"/>
        <v>68.399999999999991</v>
      </c>
      <c r="N36" s="21">
        <f t="shared" si="6"/>
        <v>135</v>
      </c>
      <c r="O36" s="21">
        <f t="shared" si="6"/>
        <v>135</v>
      </c>
      <c r="P36" s="21">
        <f t="shared" si="6"/>
        <v>72</v>
      </c>
      <c r="Q36" s="21">
        <f t="shared" si="6"/>
        <v>126</v>
      </c>
      <c r="R36" s="21">
        <f t="shared" si="6"/>
        <v>140.4</v>
      </c>
      <c r="S36" s="21">
        <f t="shared" si="7"/>
        <v>63.9</v>
      </c>
      <c r="T36" s="21">
        <f t="shared" si="7"/>
        <v>72</v>
      </c>
      <c r="U36" s="21">
        <f t="shared" si="7"/>
        <v>67.5</v>
      </c>
      <c r="V36" s="21">
        <f t="shared" si="7"/>
        <v>67.5</v>
      </c>
      <c r="W36" s="21">
        <f t="shared" si="7"/>
        <v>100.8</v>
      </c>
      <c r="X36" s="21">
        <f t="shared" si="7"/>
        <v>72</v>
      </c>
      <c r="Y36" s="35">
        <f t="shared" si="7"/>
        <v>75</v>
      </c>
      <c r="Z36" s="21">
        <f t="shared" si="7"/>
        <v>108</v>
      </c>
    </row>
  </sheetData>
  <sortState xmlns:xlrd2="http://schemas.microsoft.com/office/spreadsheetml/2017/richdata2" ref="A6:Z36">
    <sortCondition ref="A6:A36"/>
  </sortState>
  <mergeCells count="22">
    <mergeCell ref="A1:F1"/>
    <mergeCell ref="A2:F2"/>
    <mergeCell ref="I3:I4"/>
    <mergeCell ref="J3:J4"/>
    <mergeCell ref="K3:K4"/>
    <mergeCell ref="I2:Z2"/>
    <mergeCell ref="Z3:Z4"/>
    <mergeCell ref="Q3:Q4"/>
    <mergeCell ref="R3:R4"/>
    <mergeCell ref="S3:S4"/>
    <mergeCell ref="T3:T4"/>
    <mergeCell ref="U3:U4"/>
    <mergeCell ref="A5:F5"/>
    <mergeCell ref="V3:V4"/>
    <mergeCell ref="W3:W4"/>
    <mergeCell ref="X3:X4"/>
    <mergeCell ref="Y3:Y4"/>
    <mergeCell ref="L3:L4"/>
    <mergeCell ref="M3:M4"/>
    <mergeCell ref="N3:N4"/>
    <mergeCell ref="O3:O4"/>
    <mergeCell ref="P3:P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3950A-D1A5-4BD0-BD0E-CA9ED847B697}">
  <dimension ref="A1:Z36"/>
  <sheetViews>
    <sheetView showGridLines="0" tabSelected="1" workbookViewId="0">
      <pane ySplit="5" topLeftCell="A6" activePane="bottomLeft" state="frozen"/>
      <selection pane="bottomLeft" activeCell="E8" sqref="E8"/>
    </sheetView>
  </sheetViews>
  <sheetFormatPr defaultRowHeight="12.75" x14ac:dyDescent="0.2"/>
  <cols>
    <col min="1" max="1" width="4.85546875" style="51" customWidth="1"/>
    <col min="2" max="2" width="85.5703125" style="8" customWidth="1"/>
    <col min="3" max="3" width="19.85546875" style="8" customWidth="1"/>
    <col min="4" max="4" width="14.42578125" style="8" hidden="1" customWidth="1"/>
    <col min="5" max="5" width="19.85546875" style="8" customWidth="1"/>
    <col min="6" max="6" width="26.7109375" style="8" customWidth="1"/>
    <col min="7" max="7" width="19" style="30" hidden="1" customWidth="1"/>
    <col min="8" max="8" width="18.140625" style="30" hidden="1" customWidth="1"/>
    <col min="9" max="9" width="0.42578125" style="8" hidden="1" customWidth="1"/>
    <col min="10" max="15" width="4.7109375" style="8" hidden="1" customWidth="1"/>
    <col min="16" max="16" width="5.7109375" style="8" hidden="1" customWidth="1"/>
    <col min="17" max="21" width="4.7109375" style="8" hidden="1" customWidth="1"/>
    <col min="22" max="22" width="5.7109375" style="8" hidden="1" customWidth="1"/>
    <col min="23" max="24" width="4.7109375" style="8" hidden="1" customWidth="1"/>
    <col min="25" max="25" width="10.5703125" style="14" customWidth="1"/>
    <col min="26" max="26" width="4.7109375" style="8" hidden="1" customWidth="1"/>
    <col min="27" max="16384" width="9.140625" style="8"/>
  </cols>
  <sheetData>
    <row r="1" spans="1:26" ht="15" customHeight="1" x14ac:dyDescent="0.2">
      <c r="A1" s="64" t="s">
        <v>6</v>
      </c>
      <c r="B1" s="64"/>
      <c r="C1" s="64"/>
      <c r="D1" s="64"/>
      <c r="E1" s="64"/>
      <c r="F1" s="64"/>
      <c r="G1" s="24"/>
      <c r="H1" s="24"/>
    </row>
    <row r="2" spans="1:26" ht="13.5" thickBot="1" x14ac:dyDescent="0.25">
      <c r="A2" s="65" t="s">
        <v>5</v>
      </c>
      <c r="B2" s="65"/>
      <c r="C2" s="65"/>
      <c r="D2" s="65"/>
      <c r="E2" s="65"/>
      <c r="F2" s="65"/>
      <c r="G2" s="25"/>
      <c r="H2" s="25"/>
      <c r="I2" s="66" t="s">
        <v>72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s="6" customFormat="1" ht="15.75" customHeight="1" thickBot="1" x14ac:dyDescent="0.25">
      <c r="A3" s="1"/>
      <c r="B3" s="2">
        <v>1</v>
      </c>
      <c r="C3" s="2">
        <v>2</v>
      </c>
      <c r="D3" s="2">
        <v>5</v>
      </c>
      <c r="E3" s="2">
        <v>6</v>
      </c>
      <c r="F3" s="33">
        <v>7</v>
      </c>
      <c r="G3" s="26"/>
      <c r="H3" s="26"/>
      <c r="I3" s="62" t="s">
        <v>54</v>
      </c>
      <c r="J3" s="62" t="s">
        <v>55</v>
      </c>
      <c r="K3" s="62" t="s">
        <v>56</v>
      </c>
      <c r="L3" s="62" t="s">
        <v>57</v>
      </c>
      <c r="M3" s="62" t="s">
        <v>58</v>
      </c>
      <c r="N3" s="62" t="s">
        <v>59</v>
      </c>
      <c r="O3" s="62" t="s">
        <v>60</v>
      </c>
      <c r="P3" s="62" t="s">
        <v>61</v>
      </c>
      <c r="Q3" s="62" t="s">
        <v>62</v>
      </c>
      <c r="R3" s="62" t="s">
        <v>63</v>
      </c>
      <c r="S3" s="62" t="s">
        <v>64</v>
      </c>
      <c r="T3" s="62" t="s">
        <v>65</v>
      </c>
      <c r="U3" s="62" t="s">
        <v>66</v>
      </c>
      <c r="V3" s="62" t="s">
        <v>67</v>
      </c>
      <c r="W3" s="62" t="s">
        <v>68</v>
      </c>
      <c r="X3" s="62" t="s">
        <v>69</v>
      </c>
      <c r="Y3" s="67" t="s">
        <v>70</v>
      </c>
      <c r="Z3" s="62" t="s">
        <v>71</v>
      </c>
    </row>
    <row r="4" spans="1:26" s="6" customFormat="1" ht="90.75" customHeight="1" thickBot="1" x14ac:dyDescent="0.25">
      <c r="A4" s="1" t="s">
        <v>0</v>
      </c>
      <c r="B4" s="2" t="s">
        <v>1</v>
      </c>
      <c r="C4" s="2" t="s">
        <v>8</v>
      </c>
      <c r="D4" s="2" t="s">
        <v>74</v>
      </c>
      <c r="E4" s="2" t="s">
        <v>73</v>
      </c>
      <c r="F4" s="33" t="s">
        <v>2</v>
      </c>
      <c r="G4" s="31" t="s">
        <v>78</v>
      </c>
      <c r="H4" s="32" t="s">
        <v>79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7"/>
      <c r="Z4" s="62"/>
    </row>
    <row r="5" spans="1:26" s="6" customFormat="1" ht="21" customHeight="1" thickBot="1" x14ac:dyDescent="0.35">
      <c r="A5" s="60"/>
      <c r="B5" s="61"/>
      <c r="C5" s="61"/>
      <c r="D5" s="61"/>
      <c r="E5" s="61"/>
      <c r="F5" s="61"/>
      <c r="G5" s="26"/>
      <c r="H5" s="26"/>
      <c r="I5" s="34">
        <v>330</v>
      </c>
      <c r="J5" s="34">
        <v>255</v>
      </c>
      <c r="K5" s="34">
        <v>120</v>
      </c>
      <c r="L5" s="34">
        <v>228</v>
      </c>
      <c r="M5" s="34">
        <v>228</v>
      </c>
      <c r="N5" s="34">
        <v>450</v>
      </c>
      <c r="O5" s="34">
        <v>450</v>
      </c>
      <c r="P5" s="34">
        <v>240</v>
      </c>
      <c r="Q5" s="34">
        <v>420</v>
      </c>
      <c r="R5" s="34">
        <v>468</v>
      </c>
      <c r="S5" s="34">
        <v>213</v>
      </c>
      <c r="T5" s="34">
        <v>240</v>
      </c>
      <c r="U5" s="34">
        <v>225</v>
      </c>
      <c r="V5" s="34">
        <v>225</v>
      </c>
      <c r="W5" s="34">
        <v>336</v>
      </c>
      <c r="X5" s="34">
        <v>240</v>
      </c>
      <c r="Y5" s="59">
        <v>250</v>
      </c>
      <c r="Z5" s="34">
        <v>360</v>
      </c>
    </row>
    <row r="6" spans="1:26" s="10" customFormat="1" ht="50.1" customHeight="1" x14ac:dyDescent="0.25">
      <c r="A6" s="49">
        <v>1</v>
      </c>
      <c r="B6" s="37" t="s">
        <v>27</v>
      </c>
      <c r="C6" s="40" t="s">
        <v>53</v>
      </c>
      <c r="D6" s="40">
        <f>1*100</f>
        <v>100</v>
      </c>
      <c r="E6" s="52">
        <f>1.2*D6</f>
        <v>120</v>
      </c>
      <c r="F6" s="53">
        <v>0.8</v>
      </c>
      <c r="G6" s="41"/>
      <c r="H6" s="41">
        <f>G6*E6</f>
        <v>0</v>
      </c>
      <c r="I6" s="42">
        <f t="shared" ref="I6:X21" si="0">$F6*I$5</f>
        <v>264</v>
      </c>
      <c r="J6" s="42">
        <f t="shared" si="0"/>
        <v>204</v>
      </c>
      <c r="K6" s="42">
        <f t="shared" si="0"/>
        <v>96</v>
      </c>
      <c r="L6" s="42">
        <f t="shared" si="0"/>
        <v>182.4</v>
      </c>
      <c r="M6" s="42">
        <f t="shared" si="0"/>
        <v>182.4</v>
      </c>
      <c r="N6" s="42">
        <f t="shared" si="0"/>
        <v>360</v>
      </c>
      <c r="O6" s="42">
        <f t="shared" si="0"/>
        <v>360</v>
      </c>
      <c r="P6" s="42">
        <f t="shared" si="0"/>
        <v>192</v>
      </c>
      <c r="Q6" s="42">
        <f t="shared" si="0"/>
        <v>336</v>
      </c>
      <c r="R6" s="42">
        <f t="shared" si="0"/>
        <v>374.40000000000003</v>
      </c>
      <c r="S6" s="42">
        <f t="shared" si="0"/>
        <v>170.4</v>
      </c>
      <c r="T6" s="42">
        <f t="shared" si="0"/>
        <v>192</v>
      </c>
      <c r="U6" s="42">
        <f t="shared" si="0"/>
        <v>180</v>
      </c>
      <c r="V6" s="42">
        <f t="shared" si="0"/>
        <v>180</v>
      </c>
      <c r="W6" s="42">
        <f t="shared" si="0"/>
        <v>268.8</v>
      </c>
      <c r="X6" s="42">
        <f t="shared" si="0"/>
        <v>192</v>
      </c>
      <c r="Y6" s="58">
        <f t="shared" ref="S6:Z21" si="1">$F6*Y$5</f>
        <v>200</v>
      </c>
      <c r="Z6" s="21">
        <f t="shared" si="1"/>
        <v>288</v>
      </c>
    </row>
    <row r="7" spans="1:26" s="10" customFormat="1" ht="50.1" customHeight="1" x14ac:dyDescent="0.25">
      <c r="A7" s="50">
        <v>2</v>
      </c>
      <c r="B7" s="38" t="s">
        <v>29</v>
      </c>
      <c r="C7" s="43" t="s">
        <v>52</v>
      </c>
      <c r="D7" s="43">
        <f>1*37.5</f>
        <v>37.5</v>
      </c>
      <c r="E7" s="54">
        <f>1.2*D7</f>
        <v>45</v>
      </c>
      <c r="F7" s="55">
        <v>0.8</v>
      </c>
      <c r="G7" s="45"/>
      <c r="H7" s="41">
        <f t="shared" ref="H7:H36" si="2">G7*E7</f>
        <v>0</v>
      </c>
      <c r="I7" s="42">
        <f t="shared" si="0"/>
        <v>264</v>
      </c>
      <c r="J7" s="42">
        <f t="shared" si="0"/>
        <v>204</v>
      </c>
      <c r="K7" s="42">
        <f t="shared" si="0"/>
        <v>96</v>
      </c>
      <c r="L7" s="42">
        <f t="shared" si="0"/>
        <v>182.4</v>
      </c>
      <c r="M7" s="42">
        <f t="shared" si="0"/>
        <v>182.4</v>
      </c>
      <c r="N7" s="42">
        <f t="shared" si="0"/>
        <v>360</v>
      </c>
      <c r="O7" s="42">
        <f t="shared" si="0"/>
        <v>360</v>
      </c>
      <c r="P7" s="42">
        <f t="shared" si="0"/>
        <v>192</v>
      </c>
      <c r="Q7" s="42">
        <f t="shared" si="0"/>
        <v>336</v>
      </c>
      <c r="R7" s="42">
        <f t="shared" si="0"/>
        <v>374.40000000000003</v>
      </c>
      <c r="S7" s="42">
        <f t="shared" si="1"/>
        <v>170.4</v>
      </c>
      <c r="T7" s="42">
        <f t="shared" si="1"/>
        <v>192</v>
      </c>
      <c r="U7" s="42">
        <f t="shared" si="1"/>
        <v>180</v>
      </c>
      <c r="V7" s="42">
        <f t="shared" si="1"/>
        <v>180</v>
      </c>
      <c r="W7" s="42">
        <f t="shared" si="1"/>
        <v>268.8</v>
      </c>
      <c r="X7" s="42">
        <f t="shared" si="1"/>
        <v>192</v>
      </c>
      <c r="Y7" s="58">
        <f t="shared" si="1"/>
        <v>200</v>
      </c>
      <c r="Z7" s="21">
        <f t="shared" si="1"/>
        <v>288</v>
      </c>
    </row>
    <row r="8" spans="1:26" s="10" customFormat="1" ht="50.1" customHeight="1" x14ac:dyDescent="0.25">
      <c r="A8" s="50">
        <v>3</v>
      </c>
      <c r="B8" s="38" t="s">
        <v>3</v>
      </c>
      <c r="C8" s="43" t="s">
        <v>51</v>
      </c>
      <c r="D8" s="46" t="s">
        <v>50</v>
      </c>
      <c r="E8" s="56">
        <v>1.2</v>
      </c>
      <c r="F8" s="55">
        <v>0.5</v>
      </c>
      <c r="G8" s="45"/>
      <c r="H8" s="41">
        <f t="shared" si="2"/>
        <v>0</v>
      </c>
      <c r="I8" s="42">
        <f t="shared" si="0"/>
        <v>165</v>
      </c>
      <c r="J8" s="42">
        <f t="shared" si="0"/>
        <v>127.5</v>
      </c>
      <c r="K8" s="42">
        <f t="shared" si="0"/>
        <v>60</v>
      </c>
      <c r="L8" s="42">
        <f t="shared" si="0"/>
        <v>114</v>
      </c>
      <c r="M8" s="42">
        <f t="shared" si="0"/>
        <v>114</v>
      </c>
      <c r="N8" s="42">
        <f t="shared" si="0"/>
        <v>225</v>
      </c>
      <c r="O8" s="42">
        <f t="shared" si="0"/>
        <v>225</v>
      </c>
      <c r="P8" s="42">
        <f t="shared" si="0"/>
        <v>120</v>
      </c>
      <c r="Q8" s="42">
        <f t="shared" si="0"/>
        <v>210</v>
      </c>
      <c r="R8" s="42">
        <f t="shared" si="0"/>
        <v>234</v>
      </c>
      <c r="S8" s="42">
        <f t="shared" si="1"/>
        <v>106.5</v>
      </c>
      <c r="T8" s="42">
        <f t="shared" si="1"/>
        <v>120</v>
      </c>
      <c r="U8" s="42">
        <f t="shared" si="1"/>
        <v>112.5</v>
      </c>
      <c r="V8" s="42">
        <f t="shared" si="1"/>
        <v>112.5</v>
      </c>
      <c r="W8" s="42">
        <f t="shared" si="1"/>
        <v>168</v>
      </c>
      <c r="X8" s="42">
        <f t="shared" si="1"/>
        <v>120</v>
      </c>
      <c r="Y8" s="58">
        <f t="shared" si="1"/>
        <v>125</v>
      </c>
      <c r="Z8" s="21">
        <f t="shared" si="1"/>
        <v>180</v>
      </c>
    </row>
    <row r="9" spans="1:26" s="10" customFormat="1" ht="50.1" customHeight="1" x14ac:dyDescent="0.25">
      <c r="A9" s="50">
        <v>4</v>
      </c>
      <c r="B9" s="38" t="s">
        <v>4</v>
      </c>
      <c r="C9" s="43" t="s">
        <v>51</v>
      </c>
      <c r="D9" s="46" t="s">
        <v>50</v>
      </c>
      <c r="E9" s="56">
        <v>22.5</v>
      </c>
      <c r="F9" s="55">
        <v>0.5</v>
      </c>
      <c r="G9" s="45"/>
      <c r="H9" s="41">
        <f t="shared" si="2"/>
        <v>0</v>
      </c>
      <c r="I9" s="42">
        <f t="shared" si="0"/>
        <v>165</v>
      </c>
      <c r="J9" s="42">
        <f t="shared" si="0"/>
        <v>127.5</v>
      </c>
      <c r="K9" s="42">
        <f t="shared" si="0"/>
        <v>60</v>
      </c>
      <c r="L9" s="42">
        <f t="shared" si="0"/>
        <v>114</v>
      </c>
      <c r="M9" s="42">
        <f t="shared" si="0"/>
        <v>114</v>
      </c>
      <c r="N9" s="42">
        <f t="shared" si="0"/>
        <v>225</v>
      </c>
      <c r="O9" s="42">
        <f t="shared" si="0"/>
        <v>225</v>
      </c>
      <c r="P9" s="42">
        <f t="shared" si="0"/>
        <v>120</v>
      </c>
      <c r="Q9" s="42">
        <f t="shared" si="0"/>
        <v>210</v>
      </c>
      <c r="R9" s="42">
        <f t="shared" si="0"/>
        <v>234</v>
      </c>
      <c r="S9" s="42">
        <f t="shared" si="1"/>
        <v>106.5</v>
      </c>
      <c r="T9" s="42">
        <f t="shared" si="1"/>
        <v>120</v>
      </c>
      <c r="U9" s="42">
        <f t="shared" si="1"/>
        <v>112.5</v>
      </c>
      <c r="V9" s="42">
        <f t="shared" si="1"/>
        <v>112.5</v>
      </c>
      <c r="W9" s="42">
        <f t="shared" si="1"/>
        <v>168</v>
      </c>
      <c r="X9" s="42">
        <f t="shared" si="1"/>
        <v>120</v>
      </c>
      <c r="Y9" s="58">
        <f>$F9*Y$5</f>
        <v>125</v>
      </c>
      <c r="Z9" s="21">
        <f t="shared" si="1"/>
        <v>180</v>
      </c>
    </row>
    <row r="10" spans="1:26" s="12" customFormat="1" ht="50.1" customHeight="1" x14ac:dyDescent="0.25">
      <c r="A10" s="50">
        <v>5</v>
      </c>
      <c r="B10" s="39" t="s">
        <v>11</v>
      </c>
      <c r="C10" s="44" t="s">
        <v>34</v>
      </c>
      <c r="D10" s="44">
        <f>1*30</f>
        <v>30</v>
      </c>
      <c r="E10" s="54">
        <f t="shared" ref="E10:E35" si="3">1.2*D10</f>
        <v>36</v>
      </c>
      <c r="F10" s="57">
        <v>0.7</v>
      </c>
      <c r="G10" s="47"/>
      <c r="H10" s="41">
        <f t="shared" si="2"/>
        <v>0</v>
      </c>
      <c r="I10" s="42">
        <f t="shared" si="0"/>
        <v>230.99999999999997</v>
      </c>
      <c r="J10" s="42">
        <f t="shared" si="0"/>
        <v>178.5</v>
      </c>
      <c r="K10" s="42">
        <f t="shared" si="0"/>
        <v>84</v>
      </c>
      <c r="L10" s="42">
        <f t="shared" si="0"/>
        <v>159.6</v>
      </c>
      <c r="M10" s="42">
        <f t="shared" si="0"/>
        <v>159.6</v>
      </c>
      <c r="N10" s="42">
        <f t="shared" si="0"/>
        <v>315</v>
      </c>
      <c r="O10" s="42">
        <f t="shared" si="0"/>
        <v>315</v>
      </c>
      <c r="P10" s="42">
        <f t="shared" si="0"/>
        <v>168</v>
      </c>
      <c r="Q10" s="42">
        <f t="shared" si="0"/>
        <v>294</v>
      </c>
      <c r="R10" s="42">
        <f t="shared" si="0"/>
        <v>327.59999999999997</v>
      </c>
      <c r="S10" s="42">
        <f t="shared" si="1"/>
        <v>149.1</v>
      </c>
      <c r="T10" s="42">
        <f t="shared" si="1"/>
        <v>168</v>
      </c>
      <c r="U10" s="42">
        <f t="shared" si="1"/>
        <v>157.5</v>
      </c>
      <c r="V10" s="42">
        <f t="shared" si="1"/>
        <v>157.5</v>
      </c>
      <c r="W10" s="42">
        <f t="shared" si="1"/>
        <v>235.2</v>
      </c>
      <c r="X10" s="42">
        <f t="shared" si="1"/>
        <v>168</v>
      </c>
      <c r="Y10" s="58">
        <f t="shared" si="1"/>
        <v>175</v>
      </c>
      <c r="Z10" s="21">
        <f t="shared" si="1"/>
        <v>251.99999999999997</v>
      </c>
    </row>
    <row r="11" spans="1:26" s="12" customFormat="1" ht="50.1" customHeight="1" x14ac:dyDescent="0.25">
      <c r="A11" s="50">
        <v>6</v>
      </c>
      <c r="B11" s="39" t="s">
        <v>12</v>
      </c>
      <c r="C11" s="44" t="s">
        <v>34</v>
      </c>
      <c r="D11" s="44">
        <f>1.5*30</f>
        <v>45</v>
      </c>
      <c r="E11" s="54">
        <f t="shared" si="3"/>
        <v>54</v>
      </c>
      <c r="F11" s="57">
        <v>0.7</v>
      </c>
      <c r="G11" s="47"/>
      <c r="H11" s="41">
        <f t="shared" si="2"/>
        <v>0</v>
      </c>
      <c r="I11" s="42">
        <f t="shared" si="0"/>
        <v>230.99999999999997</v>
      </c>
      <c r="J11" s="42">
        <f t="shared" si="0"/>
        <v>178.5</v>
      </c>
      <c r="K11" s="42">
        <f t="shared" si="0"/>
        <v>84</v>
      </c>
      <c r="L11" s="42">
        <f t="shared" si="0"/>
        <v>159.6</v>
      </c>
      <c r="M11" s="42">
        <f t="shared" si="0"/>
        <v>159.6</v>
      </c>
      <c r="N11" s="42">
        <f t="shared" si="0"/>
        <v>315</v>
      </c>
      <c r="O11" s="42">
        <f t="shared" si="0"/>
        <v>315</v>
      </c>
      <c r="P11" s="42">
        <f t="shared" si="0"/>
        <v>168</v>
      </c>
      <c r="Q11" s="42">
        <f t="shared" si="0"/>
        <v>294</v>
      </c>
      <c r="R11" s="42">
        <f t="shared" si="0"/>
        <v>327.59999999999997</v>
      </c>
      <c r="S11" s="42">
        <f t="shared" si="1"/>
        <v>149.1</v>
      </c>
      <c r="T11" s="42">
        <f t="shared" si="1"/>
        <v>168</v>
      </c>
      <c r="U11" s="42">
        <f t="shared" si="1"/>
        <v>157.5</v>
      </c>
      <c r="V11" s="42">
        <f t="shared" si="1"/>
        <v>157.5</v>
      </c>
      <c r="W11" s="42">
        <f t="shared" si="1"/>
        <v>235.2</v>
      </c>
      <c r="X11" s="42">
        <f t="shared" si="1"/>
        <v>168</v>
      </c>
      <c r="Y11" s="58">
        <f t="shared" si="1"/>
        <v>175</v>
      </c>
      <c r="Z11" s="21">
        <f t="shared" si="1"/>
        <v>251.99999999999997</v>
      </c>
    </row>
    <row r="12" spans="1:26" s="12" customFormat="1" ht="50.1" customHeight="1" x14ac:dyDescent="0.25">
      <c r="A12" s="50">
        <v>7</v>
      </c>
      <c r="B12" s="39" t="s">
        <v>13</v>
      </c>
      <c r="C12" s="44" t="s">
        <v>34</v>
      </c>
      <c r="D12" s="44">
        <f>2*30</f>
        <v>60</v>
      </c>
      <c r="E12" s="54">
        <f t="shared" si="3"/>
        <v>72</v>
      </c>
      <c r="F12" s="57">
        <v>0.7</v>
      </c>
      <c r="G12" s="47"/>
      <c r="H12" s="41">
        <f t="shared" si="2"/>
        <v>0</v>
      </c>
      <c r="I12" s="42">
        <f t="shared" si="0"/>
        <v>230.99999999999997</v>
      </c>
      <c r="J12" s="42">
        <f t="shared" si="0"/>
        <v>178.5</v>
      </c>
      <c r="K12" s="42">
        <f t="shared" si="0"/>
        <v>84</v>
      </c>
      <c r="L12" s="42">
        <f t="shared" si="0"/>
        <v>159.6</v>
      </c>
      <c r="M12" s="42">
        <f t="shared" si="0"/>
        <v>159.6</v>
      </c>
      <c r="N12" s="42">
        <f t="shared" si="0"/>
        <v>315</v>
      </c>
      <c r="O12" s="42">
        <f t="shared" si="0"/>
        <v>315</v>
      </c>
      <c r="P12" s="42">
        <f t="shared" si="0"/>
        <v>168</v>
      </c>
      <c r="Q12" s="42">
        <f t="shared" si="0"/>
        <v>294</v>
      </c>
      <c r="R12" s="42">
        <f t="shared" si="0"/>
        <v>327.59999999999997</v>
      </c>
      <c r="S12" s="42">
        <f t="shared" si="1"/>
        <v>149.1</v>
      </c>
      <c r="T12" s="42">
        <f t="shared" si="1"/>
        <v>168</v>
      </c>
      <c r="U12" s="42">
        <f t="shared" si="1"/>
        <v>157.5</v>
      </c>
      <c r="V12" s="42">
        <f t="shared" si="1"/>
        <v>157.5</v>
      </c>
      <c r="W12" s="42">
        <f t="shared" si="1"/>
        <v>235.2</v>
      </c>
      <c r="X12" s="42">
        <f t="shared" si="1"/>
        <v>168</v>
      </c>
      <c r="Y12" s="58">
        <f t="shared" si="1"/>
        <v>175</v>
      </c>
      <c r="Z12" s="21">
        <f t="shared" si="1"/>
        <v>251.99999999999997</v>
      </c>
    </row>
    <row r="13" spans="1:26" s="12" customFormat="1" ht="50.1" customHeight="1" x14ac:dyDescent="0.25">
      <c r="A13" s="50">
        <v>8</v>
      </c>
      <c r="B13" s="39" t="s">
        <v>14</v>
      </c>
      <c r="C13" s="44" t="s">
        <v>35</v>
      </c>
      <c r="D13" s="44">
        <f>0.5*30</f>
        <v>15</v>
      </c>
      <c r="E13" s="54">
        <f t="shared" si="3"/>
        <v>18</v>
      </c>
      <c r="F13" s="57">
        <v>0.7</v>
      </c>
      <c r="G13" s="47"/>
      <c r="H13" s="41">
        <f t="shared" si="2"/>
        <v>0</v>
      </c>
      <c r="I13" s="42">
        <f t="shared" si="0"/>
        <v>230.99999999999997</v>
      </c>
      <c r="J13" s="42">
        <f t="shared" si="0"/>
        <v>178.5</v>
      </c>
      <c r="K13" s="42">
        <f t="shared" si="0"/>
        <v>84</v>
      </c>
      <c r="L13" s="42">
        <f t="shared" si="0"/>
        <v>159.6</v>
      </c>
      <c r="M13" s="42">
        <f t="shared" si="0"/>
        <v>159.6</v>
      </c>
      <c r="N13" s="42">
        <f t="shared" si="0"/>
        <v>315</v>
      </c>
      <c r="O13" s="42">
        <f t="shared" si="0"/>
        <v>315</v>
      </c>
      <c r="P13" s="42">
        <f t="shared" si="0"/>
        <v>168</v>
      </c>
      <c r="Q13" s="42">
        <f t="shared" si="0"/>
        <v>294</v>
      </c>
      <c r="R13" s="42">
        <f t="shared" si="0"/>
        <v>327.59999999999997</v>
      </c>
      <c r="S13" s="42">
        <f t="shared" si="1"/>
        <v>149.1</v>
      </c>
      <c r="T13" s="42">
        <f t="shared" si="1"/>
        <v>168</v>
      </c>
      <c r="U13" s="42">
        <f t="shared" si="1"/>
        <v>157.5</v>
      </c>
      <c r="V13" s="42">
        <f t="shared" si="1"/>
        <v>157.5</v>
      </c>
      <c r="W13" s="42">
        <f t="shared" si="1"/>
        <v>235.2</v>
      </c>
      <c r="X13" s="42">
        <f t="shared" si="1"/>
        <v>168</v>
      </c>
      <c r="Y13" s="58">
        <f t="shared" si="1"/>
        <v>175</v>
      </c>
      <c r="Z13" s="21">
        <f t="shared" si="1"/>
        <v>251.99999999999997</v>
      </c>
    </row>
    <row r="14" spans="1:26" s="12" customFormat="1" ht="50.1" customHeight="1" x14ac:dyDescent="0.25">
      <c r="A14" s="50">
        <v>9</v>
      </c>
      <c r="B14" s="39" t="s">
        <v>15</v>
      </c>
      <c r="C14" s="44" t="s">
        <v>36</v>
      </c>
      <c r="D14" s="44">
        <f>0.5*30</f>
        <v>15</v>
      </c>
      <c r="E14" s="54">
        <f t="shared" si="3"/>
        <v>18</v>
      </c>
      <c r="F14" s="57">
        <v>0.7</v>
      </c>
      <c r="G14" s="47"/>
      <c r="H14" s="41">
        <f t="shared" si="2"/>
        <v>0</v>
      </c>
      <c r="I14" s="42">
        <f t="shared" si="0"/>
        <v>230.99999999999997</v>
      </c>
      <c r="J14" s="42">
        <f t="shared" si="0"/>
        <v>178.5</v>
      </c>
      <c r="K14" s="42">
        <f t="shared" si="0"/>
        <v>84</v>
      </c>
      <c r="L14" s="42">
        <f t="shared" si="0"/>
        <v>159.6</v>
      </c>
      <c r="M14" s="42">
        <f t="shared" si="0"/>
        <v>159.6</v>
      </c>
      <c r="N14" s="42">
        <f t="shared" si="0"/>
        <v>315</v>
      </c>
      <c r="O14" s="42">
        <f t="shared" si="0"/>
        <v>315</v>
      </c>
      <c r="P14" s="42">
        <f t="shared" si="0"/>
        <v>168</v>
      </c>
      <c r="Q14" s="42">
        <f t="shared" si="0"/>
        <v>294</v>
      </c>
      <c r="R14" s="42">
        <f t="shared" si="0"/>
        <v>327.59999999999997</v>
      </c>
      <c r="S14" s="42">
        <f t="shared" si="1"/>
        <v>149.1</v>
      </c>
      <c r="T14" s="42">
        <f t="shared" si="1"/>
        <v>168</v>
      </c>
      <c r="U14" s="42">
        <f t="shared" si="1"/>
        <v>157.5</v>
      </c>
      <c r="V14" s="42">
        <f t="shared" si="1"/>
        <v>157.5</v>
      </c>
      <c r="W14" s="42">
        <f t="shared" si="1"/>
        <v>235.2</v>
      </c>
      <c r="X14" s="42">
        <f t="shared" si="1"/>
        <v>168</v>
      </c>
      <c r="Y14" s="58">
        <f t="shared" si="1"/>
        <v>175</v>
      </c>
      <c r="Z14" s="21">
        <f t="shared" si="1"/>
        <v>251.99999999999997</v>
      </c>
    </row>
    <row r="15" spans="1:26" s="12" customFormat="1" ht="50.1" customHeight="1" x14ac:dyDescent="0.25">
      <c r="A15" s="50">
        <v>10</v>
      </c>
      <c r="B15" s="39" t="s">
        <v>76</v>
      </c>
      <c r="C15" s="44" t="s">
        <v>37</v>
      </c>
      <c r="D15" s="44">
        <f>1*100</f>
        <v>100</v>
      </c>
      <c r="E15" s="54">
        <f t="shared" si="3"/>
        <v>120</v>
      </c>
      <c r="F15" s="57">
        <v>0.85</v>
      </c>
      <c r="G15" s="47"/>
      <c r="H15" s="41">
        <f t="shared" si="2"/>
        <v>0</v>
      </c>
      <c r="I15" s="42">
        <f t="shared" si="0"/>
        <v>280.5</v>
      </c>
      <c r="J15" s="42">
        <f t="shared" si="0"/>
        <v>216.75</v>
      </c>
      <c r="K15" s="42">
        <f t="shared" si="0"/>
        <v>102</v>
      </c>
      <c r="L15" s="42">
        <f t="shared" si="0"/>
        <v>193.79999999999998</v>
      </c>
      <c r="M15" s="42">
        <f t="shared" si="0"/>
        <v>193.79999999999998</v>
      </c>
      <c r="N15" s="42">
        <f t="shared" si="0"/>
        <v>382.5</v>
      </c>
      <c r="O15" s="42">
        <f t="shared" si="0"/>
        <v>382.5</v>
      </c>
      <c r="P15" s="42">
        <f t="shared" si="0"/>
        <v>204</v>
      </c>
      <c r="Q15" s="42">
        <f t="shared" si="0"/>
        <v>357</v>
      </c>
      <c r="R15" s="42">
        <f t="shared" si="0"/>
        <v>397.8</v>
      </c>
      <c r="S15" s="42">
        <f t="shared" si="1"/>
        <v>181.04999999999998</v>
      </c>
      <c r="T15" s="42">
        <f t="shared" si="1"/>
        <v>204</v>
      </c>
      <c r="U15" s="42">
        <f t="shared" si="1"/>
        <v>191.25</v>
      </c>
      <c r="V15" s="42">
        <f t="shared" si="1"/>
        <v>191.25</v>
      </c>
      <c r="W15" s="42">
        <f t="shared" si="1"/>
        <v>285.59999999999997</v>
      </c>
      <c r="X15" s="42">
        <f t="shared" si="1"/>
        <v>204</v>
      </c>
      <c r="Y15" s="58">
        <f t="shared" si="1"/>
        <v>212.5</v>
      </c>
      <c r="Z15" s="21">
        <f t="shared" si="1"/>
        <v>306</v>
      </c>
    </row>
    <row r="16" spans="1:26" s="12" customFormat="1" ht="50.1" customHeight="1" x14ac:dyDescent="0.25">
      <c r="A16" s="50">
        <v>11</v>
      </c>
      <c r="B16" s="39" t="s">
        <v>77</v>
      </c>
      <c r="C16" s="44" t="s">
        <v>37</v>
      </c>
      <c r="D16" s="44">
        <f>0.5*100</f>
        <v>50</v>
      </c>
      <c r="E16" s="54">
        <f t="shared" si="3"/>
        <v>60</v>
      </c>
      <c r="F16" s="57">
        <v>0.85</v>
      </c>
      <c r="G16" s="47"/>
      <c r="H16" s="41">
        <f t="shared" si="2"/>
        <v>0</v>
      </c>
      <c r="I16" s="42">
        <f t="shared" si="0"/>
        <v>280.5</v>
      </c>
      <c r="J16" s="42">
        <f t="shared" si="0"/>
        <v>216.75</v>
      </c>
      <c r="K16" s="42">
        <f t="shared" si="0"/>
        <v>102</v>
      </c>
      <c r="L16" s="42">
        <f t="shared" si="0"/>
        <v>193.79999999999998</v>
      </c>
      <c r="M16" s="42">
        <f t="shared" si="0"/>
        <v>193.79999999999998</v>
      </c>
      <c r="N16" s="42">
        <f t="shared" si="0"/>
        <v>382.5</v>
      </c>
      <c r="O16" s="42">
        <f t="shared" si="0"/>
        <v>382.5</v>
      </c>
      <c r="P16" s="42">
        <f t="shared" si="0"/>
        <v>204</v>
      </c>
      <c r="Q16" s="42">
        <f t="shared" si="0"/>
        <v>357</v>
      </c>
      <c r="R16" s="42">
        <f t="shared" si="0"/>
        <v>397.8</v>
      </c>
      <c r="S16" s="42">
        <f t="shared" si="1"/>
        <v>181.04999999999998</v>
      </c>
      <c r="T16" s="42">
        <f t="shared" si="1"/>
        <v>204</v>
      </c>
      <c r="U16" s="42">
        <f t="shared" si="1"/>
        <v>191.25</v>
      </c>
      <c r="V16" s="42">
        <f t="shared" si="1"/>
        <v>191.25</v>
      </c>
      <c r="W16" s="42">
        <f t="shared" si="1"/>
        <v>285.59999999999997</v>
      </c>
      <c r="X16" s="42">
        <f t="shared" si="1"/>
        <v>204</v>
      </c>
      <c r="Y16" s="58">
        <f t="shared" si="1"/>
        <v>212.5</v>
      </c>
      <c r="Z16" s="21">
        <f t="shared" si="1"/>
        <v>306</v>
      </c>
    </row>
    <row r="17" spans="1:26" s="12" customFormat="1" ht="50.1" customHeight="1" x14ac:dyDescent="0.25">
      <c r="A17" s="50">
        <v>12</v>
      </c>
      <c r="B17" s="39" t="s">
        <v>32</v>
      </c>
      <c r="C17" s="44" t="s">
        <v>38</v>
      </c>
      <c r="D17" s="44">
        <f>1*10</f>
        <v>10</v>
      </c>
      <c r="E17" s="54">
        <f t="shared" si="3"/>
        <v>12</v>
      </c>
      <c r="F17" s="57">
        <v>0.3</v>
      </c>
      <c r="G17" s="47"/>
      <c r="H17" s="41">
        <f t="shared" si="2"/>
        <v>0</v>
      </c>
      <c r="I17" s="42">
        <f t="shared" si="0"/>
        <v>99</v>
      </c>
      <c r="J17" s="42">
        <f t="shared" si="0"/>
        <v>76.5</v>
      </c>
      <c r="K17" s="42">
        <f t="shared" si="0"/>
        <v>36</v>
      </c>
      <c r="L17" s="42">
        <f t="shared" si="0"/>
        <v>68.399999999999991</v>
      </c>
      <c r="M17" s="42">
        <f t="shared" si="0"/>
        <v>68.399999999999991</v>
      </c>
      <c r="N17" s="42">
        <f t="shared" si="0"/>
        <v>135</v>
      </c>
      <c r="O17" s="42">
        <f t="shared" si="0"/>
        <v>135</v>
      </c>
      <c r="P17" s="42">
        <f t="shared" si="0"/>
        <v>72</v>
      </c>
      <c r="Q17" s="42">
        <f t="shared" si="0"/>
        <v>126</v>
      </c>
      <c r="R17" s="42">
        <f t="shared" si="0"/>
        <v>140.4</v>
      </c>
      <c r="S17" s="42">
        <f t="shared" si="1"/>
        <v>63.9</v>
      </c>
      <c r="T17" s="42">
        <f t="shared" si="1"/>
        <v>72</v>
      </c>
      <c r="U17" s="42">
        <f t="shared" si="1"/>
        <v>67.5</v>
      </c>
      <c r="V17" s="42">
        <f t="shared" si="1"/>
        <v>67.5</v>
      </c>
      <c r="W17" s="42">
        <f t="shared" si="1"/>
        <v>100.8</v>
      </c>
      <c r="X17" s="42">
        <f t="shared" si="1"/>
        <v>72</v>
      </c>
      <c r="Y17" s="58">
        <f t="shared" si="1"/>
        <v>75</v>
      </c>
      <c r="Z17" s="21">
        <f t="shared" si="1"/>
        <v>108</v>
      </c>
    </row>
    <row r="18" spans="1:26" s="12" customFormat="1" ht="50.1" customHeight="1" x14ac:dyDescent="0.25">
      <c r="A18" s="50">
        <v>13</v>
      </c>
      <c r="B18" s="39" t="s">
        <v>33</v>
      </c>
      <c r="C18" s="44" t="s">
        <v>39</v>
      </c>
      <c r="D18" s="44">
        <f>1*15</f>
        <v>15</v>
      </c>
      <c r="E18" s="54">
        <f t="shared" si="3"/>
        <v>18</v>
      </c>
      <c r="F18" s="57">
        <v>0.3</v>
      </c>
      <c r="G18" s="47"/>
      <c r="H18" s="41">
        <f t="shared" si="2"/>
        <v>0</v>
      </c>
      <c r="I18" s="42">
        <f t="shared" si="0"/>
        <v>99</v>
      </c>
      <c r="J18" s="42">
        <f t="shared" si="0"/>
        <v>76.5</v>
      </c>
      <c r="K18" s="42">
        <f t="shared" si="0"/>
        <v>36</v>
      </c>
      <c r="L18" s="42">
        <f t="shared" si="0"/>
        <v>68.399999999999991</v>
      </c>
      <c r="M18" s="42">
        <f t="shared" si="0"/>
        <v>68.399999999999991</v>
      </c>
      <c r="N18" s="42">
        <f t="shared" si="0"/>
        <v>135</v>
      </c>
      <c r="O18" s="42">
        <f t="shared" si="0"/>
        <v>135</v>
      </c>
      <c r="P18" s="42">
        <f t="shared" si="0"/>
        <v>72</v>
      </c>
      <c r="Q18" s="42">
        <f t="shared" si="0"/>
        <v>126</v>
      </c>
      <c r="R18" s="42">
        <f t="shared" si="0"/>
        <v>140.4</v>
      </c>
      <c r="S18" s="42">
        <f t="shared" si="1"/>
        <v>63.9</v>
      </c>
      <c r="T18" s="42">
        <f t="shared" si="1"/>
        <v>72</v>
      </c>
      <c r="U18" s="42">
        <f t="shared" si="1"/>
        <v>67.5</v>
      </c>
      <c r="V18" s="42">
        <f t="shared" si="1"/>
        <v>67.5</v>
      </c>
      <c r="W18" s="42">
        <f t="shared" si="1"/>
        <v>100.8</v>
      </c>
      <c r="X18" s="42">
        <f t="shared" si="1"/>
        <v>72</v>
      </c>
      <c r="Y18" s="58">
        <f t="shared" si="1"/>
        <v>75</v>
      </c>
      <c r="Z18" s="21">
        <f t="shared" si="1"/>
        <v>108</v>
      </c>
    </row>
    <row r="19" spans="1:26" s="12" customFormat="1" ht="50.1" customHeight="1" x14ac:dyDescent="0.25">
      <c r="A19" s="50">
        <v>14</v>
      </c>
      <c r="B19" s="39" t="s">
        <v>16</v>
      </c>
      <c r="C19" s="44" t="s">
        <v>40</v>
      </c>
      <c r="D19" s="44">
        <f>1*10</f>
        <v>10</v>
      </c>
      <c r="E19" s="54">
        <f t="shared" si="3"/>
        <v>12</v>
      </c>
      <c r="F19" s="57">
        <v>0.6</v>
      </c>
      <c r="G19" s="47"/>
      <c r="H19" s="41">
        <f t="shared" si="2"/>
        <v>0</v>
      </c>
      <c r="I19" s="42">
        <f t="shared" si="0"/>
        <v>198</v>
      </c>
      <c r="J19" s="42">
        <f t="shared" si="0"/>
        <v>153</v>
      </c>
      <c r="K19" s="42">
        <f t="shared" si="0"/>
        <v>72</v>
      </c>
      <c r="L19" s="42">
        <f t="shared" si="0"/>
        <v>136.79999999999998</v>
      </c>
      <c r="M19" s="42">
        <f t="shared" si="0"/>
        <v>136.79999999999998</v>
      </c>
      <c r="N19" s="42">
        <f t="shared" si="0"/>
        <v>270</v>
      </c>
      <c r="O19" s="42">
        <f t="shared" si="0"/>
        <v>270</v>
      </c>
      <c r="P19" s="42">
        <f t="shared" si="0"/>
        <v>144</v>
      </c>
      <c r="Q19" s="42">
        <f t="shared" si="0"/>
        <v>252</v>
      </c>
      <c r="R19" s="42">
        <f t="shared" si="0"/>
        <v>280.8</v>
      </c>
      <c r="S19" s="42">
        <f t="shared" si="1"/>
        <v>127.8</v>
      </c>
      <c r="T19" s="42">
        <f t="shared" si="1"/>
        <v>144</v>
      </c>
      <c r="U19" s="42">
        <f t="shared" si="1"/>
        <v>135</v>
      </c>
      <c r="V19" s="42">
        <f t="shared" si="1"/>
        <v>135</v>
      </c>
      <c r="W19" s="42">
        <f t="shared" si="1"/>
        <v>201.6</v>
      </c>
      <c r="X19" s="42">
        <f t="shared" si="1"/>
        <v>144</v>
      </c>
      <c r="Y19" s="58">
        <f t="shared" si="1"/>
        <v>150</v>
      </c>
      <c r="Z19" s="21">
        <f t="shared" si="1"/>
        <v>216</v>
      </c>
    </row>
    <row r="20" spans="1:26" s="12" customFormat="1" ht="50.1" customHeight="1" x14ac:dyDescent="0.25">
      <c r="A20" s="50">
        <v>15</v>
      </c>
      <c r="B20" s="39" t="s">
        <v>9</v>
      </c>
      <c r="C20" s="44" t="s">
        <v>41</v>
      </c>
      <c r="D20" s="44">
        <f>1*30</f>
        <v>30</v>
      </c>
      <c r="E20" s="54">
        <f t="shared" si="3"/>
        <v>36</v>
      </c>
      <c r="F20" s="57">
        <v>0.4</v>
      </c>
      <c r="G20" s="47"/>
      <c r="H20" s="41">
        <f t="shared" si="2"/>
        <v>0</v>
      </c>
      <c r="I20" s="42">
        <f t="shared" si="0"/>
        <v>132</v>
      </c>
      <c r="J20" s="42">
        <f t="shared" si="0"/>
        <v>102</v>
      </c>
      <c r="K20" s="42">
        <f t="shared" si="0"/>
        <v>48</v>
      </c>
      <c r="L20" s="42">
        <f t="shared" si="0"/>
        <v>91.2</v>
      </c>
      <c r="M20" s="42">
        <f t="shared" si="0"/>
        <v>91.2</v>
      </c>
      <c r="N20" s="42">
        <f t="shared" si="0"/>
        <v>180</v>
      </c>
      <c r="O20" s="42">
        <f t="shared" si="0"/>
        <v>180</v>
      </c>
      <c r="P20" s="42">
        <f t="shared" si="0"/>
        <v>96</v>
      </c>
      <c r="Q20" s="42">
        <f t="shared" si="0"/>
        <v>168</v>
      </c>
      <c r="R20" s="42">
        <f t="shared" si="0"/>
        <v>187.20000000000002</v>
      </c>
      <c r="S20" s="42">
        <f t="shared" si="1"/>
        <v>85.2</v>
      </c>
      <c r="T20" s="42">
        <f t="shared" si="1"/>
        <v>96</v>
      </c>
      <c r="U20" s="42">
        <f t="shared" si="1"/>
        <v>90</v>
      </c>
      <c r="V20" s="42">
        <f t="shared" si="1"/>
        <v>90</v>
      </c>
      <c r="W20" s="42">
        <f t="shared" si="1"/>
        <v>134.4</v>
      </c>
      <c r="X20" s="42">
        <f t="shared" si="1"/>
        <v>96</v>
      </c>
      <c r="Y20" s="58">
        <f t="shared" si="1"/>
        <v>100</v>
      </c>
      <c r="Z20" s="21">
        <f t="shared" si="1"/>
        <v>144</v>
      </c>
    </row>
    <row r="21" spans="1:26" s="12" customFormat="1" ht="50.1" customHeight="1" x14ac:dyDescent="0.25">
      <c r="A21" s="50">
        <v>16</v>
      </c>
      <c r="B21" s="39" t="s">
        <v>10</v>
      </c>
      <c r="C21" s="44" t="s">
        <v>41</v>
      </c>
      <c r="D21" s="44">
        <f>0.5*30</f>
        <v>15</v>
      </c>
      <c r="E21" s="54">
        <f t="shared" si="3"/>
        <v>18</v>
      </c>
      <c r="F21" s="57">
        <v>0.4</v>
      </c>
      <c r="G21" s="47"/>
      <c r="H21" s="41">
        <f t="shared" si="2"/>
        <v>0</v>
      </c>
      <c r="I21" s="42">
        <f t="shared" si="0"/>
        <v>132</v>
      </c>
      <c r="J21" s="42">
        <f t="shared" si="0"/>
        <v>102</v>
      </c>
      <c r="K21" s="42">
        <f t="shared" si="0"/>
        <v>48</v>
      </c>
      <c r="L21" s="42">
        <f t="shared" si="0"/>
        <v>91.2</v>
      </c>
      <c r="M21" s="42">
        <f t="shared" si="0"/>
        <v>91.2</v>
      </c>
      <c r="N21" s="42">
        <f t="shared" si="0"/>
        <v>180</v>
      </c>
      <c r="O21" s="42">
        <f t="shared" si="0"/>
        <v>180</v>
      </c>
      <c r="P21" s="42">
        <f t="shared" si="0"/>
        <v>96</v>
      </c>
      <c r="Q21" s="42">
        <f t="shared" si="0"/>
        <v>168</v>
      </c>
      <c r="R21" s="42">
        <f t="shared" si="0"/>
        <v>187.20000000000002</v>
      </c>
      <c r="S21" s="42">
        <f t="shared" si="1"/>
        <v>85.2</v>
      </c>
      <c r="T21" s="42">
        <f t="shared" si="1"/>
        <v>96</v>
      </c>
      <c r="U21" s="42">
        <f t="shared" si="1"/>
        <v>90</v>
      </c>
      <c r="V21" s="42">
        <f t="shared" si="1"/>
        <v>90</v>
      </c>
      <c r="W21" s="42">
        <f t="shared" si="1"/>
        <v>134.4</v>
      </c>
      <c r="X21" s="42">
        <f t="shared" si="1"/>
        <v>96</v>
      </c>
      <c r="Y21" s="58">
        <f t="shared" si="1"/>
        <v>100</v>
      </c>
      <c r="Z21" s="21">
        <f t="shared" si="1"/>
        <v>144</v>
      </c>
    </row>
    <row r="22" spans="1:26" s="12" customFormat="1" ht="50.1" customHeight="1" x14ac:dyDescent="0.25">
      <c r="A22" s="50">
        <v>17</v>
      </c>
      <c r="B22" s="39" t="s">
        <v>28</v>
      </c>
      <c r="C22" s="44" t="s">
        <v>43</v>
      </c>
      <c r="D22" s="44">
        <f>1.5*1</f>
        <v>1.5</v>
      </c>
      <c r="E22" s="54">
        <f t="shared" si="3"/>
        <v>1.7999999999999998</v>
      </c>
      <c r="F22" s="57">
        <v>0.4</v>
      </c>
      <c r="G22" s="47"/>
      <c r="H22" s="41">
        <f t="shared" si="2"/>
        <v>0</v>
      </c>
      <c r="I22" s="42">
        <f t="shared" ref="I22:X36" si="4">$F22*I$5</f>
        <v>132</v>
      </c>
      <c r="J22" s="42">
        <f t="shared" si="4"/>
        <v>102</v>
      </c>
      <c r="K22" s="42">
        <f t="shared" si="4"/>
        <v>48</v>
      </c>
      <c r="L22" s="42">
        <f t="shared" si="4"/>
        <v>91.2</v>
      </c>
      <c r="M22" s="42">
        <f t="shared" si="4"/>
        <v>91.2</v>
      </c>
      <c r="N22" s="42">
        <f t="shared" si="4"/>
        <v>180</v>
      </c>
      <c r="O22" s="42">
        <f t="shared" si="4"/>
        <v>180</v>
      </c>
      <c r="P22" s="42">
        <f t="shared" si="4"/>
        <v>96</v>
      </c>
      <c r="Q22" s="42">
        <f t="shared" si="4"/>
        <v>168</v>
      </c>
      <c r="R22" s="42">
        <f t="shared" si="4"/>
        <v>187.20000000000002</v>
      </c>
      <c r="S22" s="42">
        <f t="shared" si="4"/>
        <v>85.2</v>
      </c>
      <c r="T22" s="42">
        <f t="shared" si="4"/>
        <v>96</v>
      </c>
      <c r="U22" s="42">
        <f t="shared" si="4"/>
        <v>90</v>
      </c>
      <c r="V22" s="42">
        <f t="shared" si="4"/>
        <v>90</v>
      </c>
      <c r="W22" s="42">
        <f t="shared" si="4"/>
        <v>134.4</v>
      </c>
      <c r="X22" s="42">
        <f t="shared" si="4"/>
        <v>96</v>
      </c>
      <c r="Y22" s="58">
        <f t="shared" ref="S22:Z36" si="5">$F22*Y$5</f>
        <v>100</v>
      </c>
      <c r="Z22" s="21">
        <f t="shared" si="5"/>
        <v>144</v>
      </c>
    </row>
    <row r="23" spans="1:26" s="12" customFormat="1" ht="50.1" customHeight="1" x14ac:dyDescent="0.25">
      <c r="A23" s="50">
        <v>18</v>
      </c>
      <c r="B23" s="39" t="s">
        <v>17</v>
      </c>
      <c r="C23" s="44" t="s">
        <v>42</v>
      </c>
      <c r="D23" s="44">
        <v>15</v>
      </c>
      <c r="E23" s="54">
        <f t="shared" si="3"/>
        <v>18</v>
      </c>
      <c r="F23" s="57">
        <v>0.3</v>
      </c>
      <c r="G23" s="47"/>
      <c r="H23" s="41">
        <f t="shared" si="2"/>
        <v>0</v>
      </c>
      <c r="I23" s="42">
        <f t="shared" si="4"/>
        <v>99</v>
      </c>
      <c r="J23" s="42">
        <f t="shared" si="4"/>
        <v>76.5</v>
      </c>
      <c r="K23" s="42">
        <f t="shared" si="4"/>
        <v>36</v>
      </c>
      <c r="L23" s="42">
        <f t="shared" si="4"/>
        <v>68.399999999999991</v>
      </c>
      <c r="M23" s="42">
        <f t="shared" si="4"/>
        <v>68.399999999999991</v>
      </c>
      <c r="N23" s="42">
        <f t="shared" si="4"/>
        <v>135</v>
      </c>
      <c r="O23" s="42">
        <f t="shared" si="4"/>
        <v>135</v>
      </c>
      <c r="P23" s="42">
        <f t="shared" si="4"/>
        <v>72</v>
      </c>
      <c r="Q23" s="42">
        <f t="shared" si="4"/>
        <v>126</v>
      </c>
      <c r="R23" s="42">
        <f t="shared" si="4"/>
        <v>140.4</v>
      </c>
      <c r="S23" s="42">
        <f t="shared" si="5"/>
        <v>63.9</v>
      </c>
      <c r="T23" s="42">
        <f t="shared" si="5"/>
        <v>72</v>
      </c>
      <c r="U23" s="42">
        <f t="shared" si="5"/>
        <v>67.5</v>
      </c>
      <c r="V23" s="42">
        <f t="shared" si="5"/>
        <v>67.5</v>
      </c>
      <c r="W23" s="42">
        <f t="shared" si="5"/>
        <v>100.8</v>
      </c>
      <c r="X23" s="42">
        <f t="shared" si="5"/>
        <v>72</v>
      </c>
      <c r="Y23" s="58">
        <f t="shared" si="5"/>
        <v>75</v>
      </c>
      <c r="Z23" s="21">
        <f t="shared" si="5"/>
        <v>108</v>
      </c>
    </row>
    <row r="24" spans="1:26" s="12" customFormat="1" ht="50.1" customHeight="1" x14ac:dyDescent="0.25">
      <c r="A24" s="50">
        <v>19</v>
      </c>
      <c r="B24" s="39" t="s">
        <v>18</v>
      </c>
      <c r="C24" s="44" t="s">
        <v>42</v>
      </c>
      <c r="D24" s="44">
        <v>7.5</v>
      </c>
      <c r="E24" s="54">
        <f t="shared" si="3"/>
        <v>9</v>
      </c>
      <c r="F24" s="57">
        <v>0.3</v>
      </c>
      <c r="G24" s="47"/>
      <c r="H24" s="41">
        <f t="shared" si="2"/>
        <v>0</v>
      </c>
      <c r="I24" s="42">
        <f t="shared" si="4"/>
        <v>99</v>
      </c>
      <c r="J24" s="42">
        <f t="shared" si="4"/>
        <v>76.5</v>
      </c>
      <c r="K24" s="42">
        <f t="shared" si="4"/>
        <v>36</v>
      </c>
      <c r="L24" s="42">
        <f t="shared" si="4"/>
        <v>68.399999999999991</v>
      </c>
      <c r="M24" s="42">
        <f t="shared" si="4"/>
        <v>68.399999999999991</v>
      </c>
      <c r="N24" s="42">
        <f t="shared" si="4"/>
        <v>135</v>
      </c>
      <c r="O24" s="42">
        <f t="shared" si="4"/>
        <v>135</v>
      </c>
      <c r="P24" s="42">
        <f t="shared" si="4"/>
        <v>72</v>
      </c>
      <c r="Q24" s="42">
        <f t="shared" si="4"/>
        <v>126</v>
      </c>
      <c r="R24" s="42">
        <f t="shared" si="4"/>
        <v>140.4</v>
      </c>
      <c r="S24" s="42">
        <f t="shared" si="5"/>
        <v>63.9</v>
      </c>
      <c r="T24" s="42">
        <f t="shared" si="5"/>
        <v>72</v>
      </c>
      <c r="U24" s="42">
        <f t="shared" si="5"/>
        <v>67.5</v>
      </c>
      <c r="V24" s="42">
        <f t="shared" si="5"/>
        <v>67.5</v>
      </c>
      <c r="W24" s="42">
        <f t="shared" si="5"/>
        <v>100.8</v>
      </c>
      <c r="X24" s="42">
        <f t="shared" si="5"/>
        <v>72</v>
      </c>
      <c r="Y24" s="58">
        <f t="shared" si="5"/>
        <v>75</v>
      </c>
      <c r="Z24" s="21">
        <f t="shared" si="5"/>
        <v>108</v>
      </c>
    </row>
    <row r="25" spans="1:26" s="12" customFormat="1" ht="50.1" customHeight="1" x14ac:dyDescent="0.25">
      <c r="A25" s="50">
        <v>20</v>
      </c>
      <c r="B25" s="39" t="s">
        <v>19</v>
      </c>
      <c r="C25" s="44" t="s">
        <v>44</v>
      </c>
      <c r="D25" s="44">
        <f>1*30</f>
        <v>30</v>
      </c>
      <c r="E25" s="54">
        <f t="shared" si="3"/>
        <v>36</v>
      </c>
      <c r="F25" s="57">
        <v>0.3</v>
      </c>
      <c r="G25" s="47"/>
      <c r="H25" s="41">
        <f t="shared" si="2"/>
        <v>0</v>
      </c>
      <c r="I25" s="42">
        <f t="shared" si="4"/>
        <v>99</v>
      </c>
      <c r="J25" s="42">
        <f t="shared" si="4"/>
        <v>76.5</v>
      </c>
      <c r="K25" s="42">
        <f t="shared" si="4"/>
        <v>36</v>
      </c>
      <c r="L25" s="42">
        <f t="shared" si="4"/>
        <v>68.399999999999991</v>
      </c>
      <c r="M25" s="42">
        <f t="shared" si="4"/>
        <v>68.399999999999991</v>
      </c>
      <c r="N25" s="42">
        <f t="shared" si="4"/>
        <v>135</v>
      </c>
      <c r="O25" s="42">
        <f t="shared" si="4"/>
        <v>135</v>
      </c>
      <c r="P25" s="42">
        <f t="shared" si="4"/>
        <v>72</v>
      </c>
      <c r="Q25" s="42">
        <f t="shared" si="4"/>
        <v>126</v>
      </c>
      <c r="R25" s="42">
        <f t="shared" si="4"/>
        <v>140.4</v>
      </c>
      <c r="S25" s="42">
        <f t="shared" si="5"/>
        <v>63.9</v>
      </c>
      <c r="T25" s="42">
        <f t="shared" si="5"/>
        <v>72</v>
      </c>
      <c r="U25" s="42">
        <f t="shared" si="5"/>
        <v>67.5</v>
      </c>
      <c r="V25" s="42">
        <f t="shared" si="5"/>
        <v>67.5</v>
      </c>
      <c r="W25" s="42">
        <f t="shared" si="5"/>
        <v>100.8</v>
      </c>
      <c r="X25" s="42">
        <f t="shared" si="5"/>
        <v>72</v>
      </c>
      <c r="Y25" s="58">
        <f t="shared" si="5"/>
        <v>75</v>
      </c>
      <c r="Z25" s="21">
        <f t="shared" si="5"/>
        <v>108</v>
      </c>
    </row>
    <row r="26" spans="1:26" s="12" customFormat="1" ht="50.1" customHeight="1" x14ac:dyDescent="0.25">
      <c r="A26" s="50">
        <v>21</v>
      </c>
      <c r="B26" s="39" t="s">
        <v>20</v>
      </c>
      <c r="C26" s="44" t="s">
        <v>44</v>
      </c>
      <c r="D26" s="44">
        <f>0.5*30</f>
        <v>15</v>
      </c>
      <c r="E26" s="54">
        <f t="shared" si="3"/>
        <v>18</v>
      </c>
      <c r="F26" s="57">
        <v>0.3</v>
      </c>
      <c r="G26" s="47"/>
      <c r="H26" s="41">
        <f t="shared" si="2"/>
        <v>0</v>
      </c>
      <c r="I26" s="42">
        <f t="shared" si="4"/>
        <v>99</v>
      </c>
      <c r="J26" s="42">
        <f t="shared" si="4"/>
        <v>76.5</v>
      </c>
      <c r="K26" s="42">
        <f t="shared" si="4"/>
        <v>36</v>
      </c>
      <c r="L26" s="42">
        <f t="shared" si="4"/>
        <v>68.399999999999991</v>
      </c>
      <c r="M26" s="42">
        <f t="shared" si="4"/>
        <v>68.399999999999991</v>
      </c>
      <c r="N26" s="42">
        <f t="shared" si="4"/>
        <v>135</v>
      </c>
      <c r="O26" s="42">
        <f t="shared" si="4"/>
        <v>135</v>
      </c>
      <c r="P26" s="42">
        <f t="shared" si="4"/>
        <v>72</v>
      </c>
      <c r="Q26" s="42">
        <f t="shared" si="4"/>
        <v>126</v>
      </c>
      <c r="R26" s="42">
        <f t="shared" si="4"/>
        <v>140.4</v>
      </c>
      <c r="S26" s="42">
        <f t="shared" si="5"/>
        <v>63.9</v>
      </c>
      <c r="T26" s="42">
        <f t="shared" si="5"/>
        <v>72</v>
      </c>
      <c r="U26" s="42">
        <f t="shared" si="5"/>
        <v>67.5</v>
      </c>
      <c r="V26" s="42">
        <f t="shared" si="5"/>
        <v>67.5</v>
      </c>
      <c r="W26" s="42">
        <f t="shared" si="5"/>
        <v>100.8</v>
      </c>
      <c r="X26" s="42">
        <f t="shared" si="5"/>
        <v>72</v>
      </c>
      <c r="Y26" s="58">
        <f t="shared" si="5"/>
        <v>75</v>
      </c>
      <c r="Z26" s="21">
        <f t="shared" si="5"/>
        <v>108</v>
      </c>
    </row>
    <row r="27" spans="1:26" s="12" customFormat="1" ht="50.1" customHeight="1" x14ac:dyDescent="0.25">
      <c r="A27" s="50">
        <v>22</v>
      </c>
      <c r="B27" s="39" t="s">
        <v>21</v>
      </c>
      <c r="C27" s="44" t="s">
        <v>44</v>
      </c>
      <c r="D27" s="44">
        <f>0.25*30</f>
        <v>7.5</v>
      </c>
      <c r="E27" s="54">
        <f t="shared" si="3"/>
        <v>9</v>
      </c>
      <c r="F27" s="57">
        <v>0.3</v>
      </c>
      <c r="G27" s="47"/>
      <c r="H27" s="41">
        <f t="shared" si="2"/>
        <v>0</v>
      </c>
      <c r="I27" s="42">
        <f t="shared" si="4"/>
        <v>99</v>
      </c>
      <c r="J27" s="42">
        <f t="shared" si="4"/>
        <v>76.5</v>
      </c>
      <c r="K27" s="42">
        <f t="shared" si="4"/>
        <v>36</v>
      </c>
      <c r="L27" s="42">
        <f t="shared" si="4"/>
        <v>68.399999999999991</v>
      </c>
      <c r="M27" s="42">
        <f t="shared" si="4"/>
        <v>68.399999999999991</v>
      </c>
      <c r="N27" s="42">
        <f t="shared" si="4"/>
        <v>135</v>
      </c>
      <c r="O27" s="42">
        <f t="shared" si="4"/>
        <v>135</v>
      </c>
      <c r="P27" s="42">
        <f t="shared" si="4"/>
        <v>72</v>
      </c>
      <c r="Q27" s="42">
        <f t="shared" si="4"/>
        <v>126</v>
      </c>
      <c r="R27" s="42">
        <f t="shared" si="4"/>
        <v>140.4</v>
      </c>
      <c r="S27" s="42">
        <f t="shared" si="5"/>
        <v>63.9</v>
      </c>
      <c r="T27" s="42">
        <f t="shared" si="5"/>
        <v>72</v>
      </c>
      <c r="U27" s="42">
        <f t="shared" si="5"/>
        <v>67.5</v>
      </c>
      <c r="V27" s="42">
        <f t="shared" si="5"/>
        <v>67.5</v>
      </c>
      <c r="W27" s="42">
        <f t="shared" si="5"/>
        <v>100.8</v>
      </c>
      <c r="X27" s="42">
        <f t="shared" si="5"/>
        <v>72</v>
      </c>
      <c r="Y27" s="58">
        <f t="shared" si="5"/>
        <v>75</v>
      </c>
      <c r="Z27" s="21">
        <f t="shared" si="5"/>
        <v>108</v>
      </c>
    </row>
    <row r="28" spans="1:26" s="12" customFormat="1" ht="50.1" customHeight="1" x14ac:dyDescent="0.25">
      <c r="A28" s="50">
        <v>23</v>
      </c>
      <c r="B28" s="39" t="s">
        <v>75</v>
      </c>
      <c r="C28" s="44" t="s">
        <v>45</v>
      </c>
      <c r="D28" s="44">
        <f>0.5*1</f>
        <v>0.5</v>
      </c>
      <c r="E28" s="54">
        <f t="shared" si="3"/>
        <v>0.6</v>
      </c>
      <c r="F28" s="57">
        <v>0.3</v>
      </c>
      <c r="G28" s="47"/>
      <c r="H28" s="41">
        <f t="shared" si="2"/>
        <v>0</v>
      </c>
      <c r="I28" s="42">
        <f t="shared" si="4"/>
        <v>99</v>
      </c>
      <c r="J28" s="42">
        <f t="shared" si="4"/>
        <v>76.5</v>
      </c>
      <c r="K28" s="42">
        <f t="shared" si="4"/>
        <v>36</v>
      </c>
      <c r="L28" s="42">
        <f t="shared" si="4"/>
        <v>68.399999999999991</v>
      </c>
      <c r="M28" s="42">
        <f t="shared" si="4"/>
        <v>68.399999999999991</v>
      </c>
      <c r="N28" s="42">
        <f t="shared" si="4"/>
        <v>135</v>
      </c>
      <c r="O28" s="42">
        <f t="shared" si="4"/>
        <v>135</v>
      </c>
      <c r="P28" s="42">
        <f t="shared" si="4"/>
        <v>72</v>
      </c>
      <c r="Q28" s="42">
        <f t="shared" si="4"/>
        <v>126</v>
      </c>
      <c r="R28" s="42">
        <f t="shared" si="4"/>
        <v>140.4</v>
      </c>
      <c r="S28" s="42">
        <f t="shared" si="5"/>
        <v>63.9</v>
      </c>
      <c r="T28" s="42">
        <f t="shared" si="5"/>
        <v>72</v>
      </c>
      <c r="U28" s="42">
        <f t="shared" si="5"/>
        <v>67.5</v>
      </c>
      <c r="V28" s="42">
        <f t="shared" si="5"/>
        <v>67.5</v>
      </c>
      <c r="W28" s="42">
        <f t="shared" si="5"/>
        <v>100.8</v>
      </c>
      <c r="X28" s="42">
        <f t="shared" si="5"/>
        <v>72</v>
      </c>
      <c r="Y28" s="58">
        <f t="shared" si="5"/>
        <v>75</v>
      </c>
      <c r="Z28" s="21">
        <f t="shared" si="5"/>
        <v>108</v>
      </c>
    </row>
    <row r="29" spans="1:26" s="12" customFormat="1" ht="50.1" customHeight="1" x14ac:dyDescent="0.25">
      <c r="A29" s="50">
        <v>24</v>
      </c>
      <c r="B29" s="39" t="s">
        <v>22</v>
      </c>
      <c r="C29" s="44" t="s">
        <v>45</v>
      </c>
      <c r="D29" s="44">
        <f>1*1</f>
        <v>1</v>
      </c>
      <c r="E29" s="54">
        <f t="shared" si="3"/>
        <v>1.2</v>
      </c>
      <c r="F29" s="57">
        <v>0.4</v>
      </c>
      <c r="G29" s="47"/>
      <c r="H29" s="41">
        <f t="shared" si="2"/>
        <v>0</v>
      </c>
      <c r="I29" s="42">
        <f t="shared" si="4"/>
        <v>132</v>
      </c>
      <c r="J29" s="42">
        <f t="shared" si="4"/>
        <v>102</v>
      </c>
      <c r="K29" s="42">
        <f t="shared" si="4"/>
        <v>48</v>
      </c>
      <c r="L29" s="42">
        <f t="shared" si="4"/>
        <v>91.2</v>
      </c>
      <c r="M29" s="42">
        <f t="shared" si="4"/>
        <v>91.2</v>
      </c>
      <c r="N29" s="42">
        <f t="shared" si="4"/>
        <v>180</v>
      </c>
      <c r="O29" s="42">
        <f t="shared" si="4"/>
        <v>180</v>
      </c>
      <c r="P29" s="42">
        <f t="shared" si="4"/>
        <v>96</v>
      </c>
      <c r="Q29" s="42">
        <f t="shared" si="4"/>
        <v>168</v>
      </c>
      <c r="R29" s="42">
        <f t="shared" si="4"/>
        <v>187.20000000000002</v>
      </c>
      <c r="S29" s="42">
        <f t="shared" si="5"/>
        <v>85.2</v>
      </c>
      <c r="T29" s="42">
        <f t="shared" si="5"/>
        <v>96</v>
      </c>
      <c r="U29" s="42">
        <f t="shared" si="5"/>
        <v>90</v>
      </c>
      <c r="V29" s="42">
        <f t="shared" si="5"/>
        <v>90</v>
      </c>
      <c r="W29" s="42">
        <f t="shared" si="5"/>
        <v>134.4</v>
      </c>
      <c r="X29" s="42">
        <f t="shared" si="5"/>
        <v>96</v>
      </c>
      <c r="Y29" s="58">
        <f t="shared" si="5"/>
        <v>100</v>
      </c>
      <c r="Z29" s="21">
        <f t="shared" si="5"/>
        <v>144</v>
      </c>
    </row>
    <row r="30" spans="1:26" s="12" customFormat="1" ht="50.1" customHeight="1" x14ac:dyDescent="0.25">
      <c r="A30" s="50">
        <v>25</v>
      </c>
      <c r="B30" s="39" t="s">
        <v>23</v>
      </c>
      <c r="C30" s="44" t="s">
        <v>45</v>
      </c>
      <c r="D30" s="44">
        <f>0.5*1</f>
        <v>0.5</v>
      </c>
      <c r="E30" s="54">
        <f t="shared" si="3"/>
        <v>0.6</v>
      </c>
      <c r="F30" s="57">
        <v>0.2</v>
      </c>
      <c r="G30" s="47"/>
      <c r="H30" s="41">
        <f t="shared" si="2"/>
        <v>0</v>
      </c>
      <c r="I30" s="42">
        <f t="shared" si="4"/>
        <v>66</v>
      </c>
      <c r="J30" s="42">
        <f t="shared" si="4"/>
        <v>51</v>
      </c>
      <c r="K30" s="42">
        <f t="shared" si="4"/>
        <v>24</v>
      </c>
      <c r="L30" s="42">
        <f t="shared" si="4"/>
        <v>45.6</v>
      </c>
      <c r="M30" s="42">
        <f t="shared" si="4"/>
        <v>45.6</v>
      </c>
      <c r="N30" s="42">
        <f t="shared" si="4"/>
        <v>90</v>
      </c>
      <c r="O30" s="42">
        <f t="shared" si="4"/>
        <v>90</v>
      </c>
      <c r="P30" s="42">
        <f t="shared" si="4"/>
        <v>48</v>
      </c>
      <c r="Q30" s="42">
        <f t="shared" si="4"/>
        <v>84</v>
      </c>
      <c r="R30" s="42">
        <f t="shared" si="4"/>
        <v>93.600000000000009</v>
      </c>
      <c r="S30" s="42">
        <f t="shared" si="5"/>
        <v>42.6</v>
      </c>
      <c r="T30" s="42">
        <f t="shared" si="5"/>
        <v>48</v>
      </c>
      <c r="U30" s="42">
        <f t="shared" si="5"/>
        <v>45</v>
      </c>
      <c r="V30" s="42">
        <f t="shared" si="5"/>
        <v>45</v>
      </c>
      <c r="W30" s="42">
        <f t="shared" si="5"/>
        <v>67.2</v>
      </c>
      <c r="X30" s="42">
        <f t="shared" si="5"/>
        <v>48</v>
      </c>
      <c r="Y30" s="58">
        <f t="shared" si="5"/>
        <v>50</v>
      </c>
      <c r="Z30" s="21">
        <f t="shared" si="5"/>
        <v>72</v>
      </c>
    </row>
    <row r="31" spans="1:26" s="12" customFormat="1" ht="50.1" customHeight="1" x14ac:dyDescent="0.25">
      <c r="A31" s="50">
        <v>26</v>
      </c>
      <c r="B31" s="39" t="s">
        <v>24</v>
      </c>
      <c r="C31" s="44" t="s">
        <v>46</v>
      </c>
      <c r="D31" s="44">
        <f>1*1</f>
        <v>1</v>
      </c>
      <c r="E31" s="54">
        <f t="shared" si="3"/>
        <v>1.2</v>
      </c>
      <c r="F31" s="57">
        <v>0.3</v>
      </c>
      <c r="G31" s="47"/>
      <c r="H31" s="41">
        <f t="shared" si="2"/>
        <v>0</v>
      </c>
      <c r="I31" s="42">
        <f t="shared" si="4"/>
        <v>99</v>
      </c>
      <c r="J31" s="42">
        <f t="shared" si="4"/>
        <v>76.5</v>
      </c>
      <c r="K31" s="42">
        <f t="shared" si="4"/>
        <v>36</v>
      </c>
      <c r="L31" s="42">
        <f t="shared" si="4"/>
        <v>68.399999999999991</v>
      </c>
      <c r="M31" s="42">
        <f t="shared" si="4"/>
        <v>68.399999999999991</v>
      </c>
      <c r="N31" s="42">
        <f t="shared" si="4"/>
        <v>135</v>
      </c>
      <c r="O31" s="42">
        <f t="shared" si="4"/>
        <v>135</v>
      </c>
      <c r="P31" s="42">
        <f t="shared" si="4"/>
        <v>72</v>
      </c>
      <c r="Q31" s="42">
        <f t="shared" si="4"/>
        <v>126</v>
      </c>
      <c r="R31" s="42">
        <f t="shared" si="4"/>
        <v>140.4</v>
      </c>
      <c r="S31" s="42">
        <f t="shared" si="5"/>
        <v>63.9</v>
      </c>
      <c r="T31" s="42">
        <f t="shared" si="5"/>
        <v>72</v>
      </c>
      <c r="U31" s="42">
        <f t="shared" si="5"/>
        <v>67.5</v>
      </c>
      <c r="V31" s="42">
        <f t="shared" si="5"/>
        <v>67.5</v>
      </c>
      <c r="W31" s="42">
        <f t="shared" si="5"/>
        <v>100.8</v>
      </c>
      <c r="X31" s="42">
        <f t="shared" si="5"/>
        <v>72</v>
      </c>
      <c r="Y31" s="58">
        <f t="shared" si="5"/>
        <v>75</v>
      </c>
      <c r="Z31" s="21">
        <f t="shared" si="5"/>
        <v>108</v>
      </c>
    </row>
    <row r="32" spans="1:26" s="12" customFormat="1" ht="50.1" customHeight="1" x14ac:dyDescent="0.25">
      <c r="A32" s="50">
        <v>27</v>
      </c>
      <c r="B32" s="39" t="s">
        <v>25</v>
      </c>
      <c r="C32" s="44" t="s">
        <v>47</v>
      </c>
      <c r="D32" s="44">
        <f>0.5*8*1</f>
        <v>4</v>
      </c>
      <c r="E32" s="54">
        <f t="shared" si="3"/>
        <v>4.8</v>
      </c>
      <c r="F32" s="57">
        <v>0.3</v>
      </c>
      <c r="G32" s="47"/>
      <c r="H32" s="41">
        <f t="shared" si="2"/>
        <v>0</v>
      </c>
      <c r="I32" s="42">
        <f t="shared" si="4"/>
        <v>99</v>
      </c>
      <c r="J32" s="42">
        <f t="shared" si="4"/>
        <v>76.5</v>
      </c>
      <c r="K32" s="42">
        <f t="shared" si="4"/>
        <v>36</v>
      </c>
      <c r="L32" s="42">
        <f t="shared" si="4"/>
        <v>68.399999999999991</v>
      </c>
      <c r="M32" s="42">
        <f t="shared" si="4"/>
        <v>68.399999999999991</v>
      </c>
      <c r="N32" s="42">
        <f t="shared" si="4"/>
        <v>135</v>
      </c>
      <c r="O32" s="42">
        <f t="shared" si="4"/>
        <v>135</v>
      </c>
      <c r="P32" s="42">
        <f t="shared" si="4"/>
        <v>72</v>
      </c>
      <c r="Q32" s="42">
        <f t="shared" si="4"/>
        <v>126</v>
      </c>
      <c r="R32" s="42">
        <f t="shared" si="4"/>
        <v>140.4</v>
      </c>
      <c r="S32" s="42">
        <f t="shared" si="5"/>
        <v>63.9</v>
      </c>
      <c r="T32" s="42">
        <f t="shared" si="5"/>
        <v>72</v>
      </c>
      <c r="U32" s="42">
        <f t="shared" si="5"/>
        <v>67.5</v>
      </c>
      <c r="V32" s="42">
        <f t="shared" si="5"/>
        <v>67.5</v>
      </c>
      <c r="W32" s="42">
        <f t="shared" si="5"/>
        <v>100.8</v>
      </c>
      <c r="X32" s="42">
        <f t="shared" si="5"/>
        <v>72</v>
      </c>
      <c r="Y32" s="58">
        <f t="shared" si="5"/>
        <v>75</v>
      </c>
      <c r="Z32" s="21">
        <f t="shared" si="5"/>
        <v>108</v>
      </c>
    </row>
    <row r="33" spans="1:26" s="12" customFormat="1" ht="50.1" customHeight="1" x14ac:dyDescent="0.25">
      <c r="A33" s="50">
        <v>28</v>
      </c>
      <c r="B33" s="39" t="s">
        <v>26</v>
      </c>
      <c r="C33" s="44" t="s">
        <v>45</v>
      </c>
      <c r="D33" s="44">
        <f>1*1</f>
        <v>1</v>
      </c>
      <c r="E33" s="54">
        <f t="shared" si="3"/>
        <v>1.2</v>
      </c>
      <c r="F33" s="57">
        <v>0.4</v>
      </c>
      <c r="G33" s="47"/>
      <c r="H33" s="41">
        <f t="shared" si="2"/>
        <v>0</v>
      </c>
      <c r="I33" s="42">
        <f t="shared" si="4"/>
        <v>132</v>
      </c>
      <c r="J33" s="42">
        <f t="shared" si="4"/>
        <v>102</v>
      </c>
      <c r="K33" s="42">
        <f t="shared" si="4"/>
        <v>48</v>
      </c>
      <c r="L33" s="42">
        <f t="shared" si="4"/>
        <v>91.2</v>
      </c>
      <c r="M33" s="42">
        <f t="shared" si="4"/>
        <v>91.2</v>
      </c>
      <c r="N33" s="42">
        <f t="shared" si="4"/>
        <v>180</v>
      </c>
      <c r="O33" s="42">
        <f t="shared" si="4"/>
        <v>180</v>
      </c>
      <c r="P33" s="42">
        <f t="shared" si="4"/>
        <v>96</v>
      </c>
      <c r="Q33" s="42">
        <f t="shared" si="4"/>
        <v>168</v>
      </c>
      <c r="R33" s="42">
        <f t="shared" si="4"/>
        <v>187.20000000000002</v>
      </c>
      <c r="S33" s="42">
        <f t="shared" si="5"/>
        <v>85.2</v>
      </c>
      <c r="T33" s="42">
        <f t="shared" si="5"/>
        <v>96</v>
      </c>
      <c r="U33" s="42">
        <f t="shared" si="5"/>
        <v>90</v>
      </c>
      <c r="V33" s="42">
        <f t="shared" si="5"/>
        <v>90</v>
      </c>
      <c r="W33" s="42">
        <f t="shared" si="5"/>
        <v>134.4</v>
      </c>
      <c r="X33" s="42">
        <f t="shared" si="5"/>
        <v>96</v>
      </c>
      <c r="Y33" s="58">
        <f t="shared" si="5"/>
        <v>100</v>
      </c>
      <c r="Z33" s="21">
        <f t="shared" si="5"/>
        <v>144</v>
      </c>
    </row>
    <row r="34" spans="1:26" s="12" customFormat="1" ht="50.1" customHeight="1" x14ac:dyDescent="0.25">
      <c r="A34" s="50">
        <v>29</v>
      </c>
      <c r="B34" s="39" t="s">
        <v>30</v>
      </c>
      <c r="C34" s="44" t="s">
        <v>48</v>
      </c>
      <c r="D34" s="44">
        <f>4*120</f>
        <v>480</v>
      </c>
      <c r="E34" s="54">
        <f t="shared" si="3"/>
        <v>576</v>
      </c>
      <c r="F34" s="57">
        <v>0.8</v>
      </c>
      <c r="G34" s="47"/>
      <c r="H34" s="41">
        <f t="shared" si="2"/>
        <v>0</v>
      </c>
      <c r="I34" s="42">
        <f t="shared" si="4"/>
        <v>264</v>
      </c>
      <c r="J34" s="42">
        <f t="shared" si="4"/>
        <v>204</v>
      </c>
      <c r="K34" s="42">
        <f t="shared" si="4"/>
        <v>96</v>
      </c>
      <c r="L34" s="42">
        <f t="shared" si="4"/>
        <v>182.4</v>
      </c>
      <c r="M34" s="42">
        <f t="shared" si="4"/>
        <v>182.4</v>
      </c>
      <c r="N34" s="42">
        <f t="shared" si="4"/>
        <v>360</v>
      </c>
      <c r="O34" s="42">
        <f t="shared" si="4"/>
        <v>360</v>
      </c>
      <c r="P34" s="42">
        <f t="shared" si="4"/>
        <v>192</v>
      </c>
      <c r="Q34" s="42">
        <f t="shared" si="4"/>
        <v>336</v>
      </c>
      <c r="R34" s="42">
        <f t="shared" si="4"/>
        <v>374.40000000000003</v>
      </c>
      <c r="S34" s="42">
        <f t="shared" si="5"/>
        <v>170.4</v>
      </c>
      <c r="T34" s="42">
        <f t="shared" si="5"/>
        <v>192</v>
      </c>
      <c r="U34" s="42">
        <f t="shared" si="5"/>
        <v>180</v>
      </c>
      <c r="V34" s="42">
        <f t="shared" si="5"/>
        <v>180</v>
      </c>
      <c r="W34" s="42">
        <f t="shared" si="5"/>
        <v>268.8</v>
      </c>
      <c r="X34" s="42">
        <f t="shared" si="5"/>
        <v>192</v>
      </c>
      <c r="Y34" s="58">
        <f t="shared" si="5"/>
        <v>200</v>
      </c>
      <c r="Z34" s="21">
        <f t="shared" si="5"/>
        <v>288</v>
      </c>
    </row>
    <row r="35" spans="1:26" s="12" customFormat="1" ht="50.1" customHeight="1" x14ac:dyDescent="0.25">
      <c r="A35" s="50">
        <v>30</v>
      </c>
      <c r="B35" s="39" t="s">
        <v>31</v>
      </c>
      <c r="C35" s="44" t="s">
        <v>49</v>
      </c>
      <c r="D35" s="44">
        <f>1*120</f>
        <v>120</v>
      </c>
      <c r="E35" s="54">
        <f t="shared" si="3"/>
        <v>144</v>
      </c>
      <c r="F35" s="57">
        <v>0.5</v>
      </c>
      <c r="G35" s="47"/>
      <c r="H35" s="41">
        <f t="shared" si="2"/>
        <v>0</v>
      </c>
      <c r="I35" s="42">
        <f t="shared" si="4"/>
        <v>165</v>
      </c>
      <c r="J35" s="42">
        <f t="shared" si="4"/>
        <v>127.5</v>
      </c>
      <c r="K35" s="42">
        <f t="shared" si="4"/>
        <v>60</v>
      </c>
      <c r="L35" s="42">
        <f t="shared" si="4"/>
        <v>114</v>
      </c>
      <c r="M35" s="42">
        <f t="shared" si="4"/>
        <v>114</v>
      </c>
      <c r="N35" s="42">
        <f t="shared" si="4"/>
        <v>225</v>
      </c>
      <c r="O35" s="42">
        <f t="shared" si="4"/>
        <v>225</v>
      </c>
      <c r="P35" s="42">
        <f t="shared" si="4"/>
        <v>120</v>
      </c>
      <c r="Q35" s="42">
        <f t="shared" si="4"/>
        <v>210</v>
      </c>
      <c r="R35" s="42">
        <f t="shared" si="4"/>
        <v>234</v>
      </c>
      <c r="S35" s="42">
        <f t="shared" si="5"/>
        <v>106.5</v>
      </c>
      <c r="T35" s="42">
        <f t="shared" si="5"/>
        <v>120</v>
      </c>
      <c r="U35" s="42">
        <f t="shared" si="5"/>
        <v>112.5</v>
      </c>
      <c r="V35" s="42">
        <f t="shared" si="5"/>
        <v>112.5</v>
      </c>
      <c r="W35" s="42">
        <f t="shared" si="5"/>
        <v>168</v>
      </c>
      <c r="X35" s="42">
        <f t="shared" si="5"/>
        <v>120</v>
      </c>
      <c r="Y35" s="58">
        <f t="shared" si="5"/>
        <v>125</v>
      </c>
      <c r="Z35" s="21">
        <f t="shared" si="5"/>
        <v>180</v>
      </c>
    </row>
    <row r="36" spans="1:26" s="12" customFormat="1" ht="50.1" customHeight="1" x14ac:dyDescent="0.25">
      <c r="A36" s="50">
        <v>31</v>
      </c>
      <c r="B36" s="39" t="s">
        <v>7</v>
      </c>
      <c r="C36" s="44" t="s">
        <v>50</v>
      </c>
      <c r="D36" s="48" t="s">
        <v>50</v>
      </c>
      <c r="E36" s="54"/>
      <c r="F36" s="57">
        <v>0.3</v>
      </c>
      <c r="G36" s="47"/>
      <c r="H36" s="41">
        <f t="shared" si="2"/>
        <v>0</v>
      </c>
      <c r="I36" s="42">
        <f t="shared" si="4"/>
        <v>99</v>
      </c>
      <c r="J36" s="42">
        <f t="shared" si="4"/>
        <v>76.5</v>
      </c>
      <c r="K36" s="42">
        <f t="shared" si="4"/>
        <v>36</v>
      </c>
      <c r="L36" s="42">
        <f t="shared" si="4"/>
        <v>68.399999999999991</v>
      </c>
      <c r="M36" s="42">
        <f t="shared" si="4"/>
        <v>68.399999999999991</v>
      </c>
      <c r="N36" s="42">
        <f t="shared" si="4"/>
        <v>135</v>
      </c>
      <c r="O36" s="42">
        <f t="shared" si="4"/>
        <v>135</v>
      </c>
      <c r="P36" s="42">
        <f t="shared" si="4"/>
        <v>72</v>
      </c>
      <c r="Q36" s="42">
        <f t="shared" si="4"/>
        <v>126</v>
      </c>
      <c r="R36" s="42">
        <f t="shared" si="4"/>
        <v>140.4</v>
      </c>
      <c r="S36" s="42">
        <f t="shared" si="5"/>
        <v>63.9</v>
      </c>
      <c r="T36" s="42">
        <f t="shared" si="5"/>
        <v>72</v>
      </c>
      <c r="U36" s="42">
        <f t="shared" si="5"/>
        <v>67.5</v>
      </c>
      <c r="V36" s="42">
        <f t="shared" si="5"/>
        <v>67.5</v>
      </c>
      <c r="W36" s="42">
        <f t="shared" si="5"/>
        <v>100.8</v>
      </c>
      <c r="X36" s="42">
        <f t="shared" si="5"/>
        <v>72</v>
      </c>
      <c r="Y36" s="58">
        <f t="shared" si="5"/>
        <v>75</v>
      </c>
      <c r="Z36" s="21">
        <f t="shared" si="5"/>
        <v>108</v>
      </c>
    </row>
  </sheetData>
  <mergeCells count="22">
    <mergeCell ref="A1:F1"/>
    <mergeCell ref="A2:F2"/>
    <mergeCell ref="I2:Z2"/>
    <mergeCell ref="I3:I4"/>
    <mergeCell ref="J3:J4"/>
    <mergeCell ref="K3:K4"/>
    <mergeCell ref="L3:L4"/>
    <mergeCell ref="M3:M4"/>
    <mergeCell ref="N3:N4"/>
    <mergeCell ref="O3:O4"/>
    <mergeCell ref="V3:V4"/>
    <mergeCell ref="W3:W4"/>
    <mergeCell ref="X3:X4"/>
    <mergeCell ref="Y3:Y4"/>
    <mergeCell ref="Z3:Z4"/>
    <mergeCell ref="A5:F5"/>
    <mergeCell ref="P3:P4"/>
    <mergeCell ref="Q3:Q4"/>
    <mergeCell ref="R3:R4"/>
    <mergeCell ref="S3:S4"/>
    <mergeCell ref="T3:T4"/>
    <mergeCell ref="U3:U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ATIVCOMP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Felizardo de França Filho</dc:creator>
  <cp:lastModifiedBy>Marcio Basilio</cp:lastModifiedBy>
  <dcterms:created xsi:type="dcterms:W3CDTF">2018-04-27T17:49:49Z</dcterms:created>
  <dcterms:modified xsi:type="dcterms:W3CDTF">2022-04-27T22:19:31Z</dcterms:modified>
</cp:coreProperties>
</file>